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15" windowHeight="88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<sst xmlns="http://schemas.openxmlformats.org/spreadsheetml/2006/main" count="242" uniqueCount="187">
  <si>
    <t>№ п/п</t>
  </si>
  <si>
    <t>федеральный бюджет</t>
  </si>
  <si>
    <t>областной бюджет</t>
  </si>
  <si>
    <t>консолидированный бюджет района</t>
  </si>
  <si>
    <t>заемные средства</t>
  </si>
  <si>
    <t>собственные средства предприятий</t>
  </si>
  <si>
    <t xml:space="preserve"> </t>
  </si>
  <si>
    <t>другие источники финансирования</t>
  </si>
  <si>
    <t>Всего финансовых средств</t>
  </si>
  <si>
    <t xml:space="preserve">                                             В том числе</t>
  </si>
  <si>
    <t>Всего по программе</t>
  </si>
  <si>
    <t xml:space="preserve">Всего  </t>
  </si>
  <si>
    <t>Перевод на газ котельных учреждений культуры</t>
  </si>
  <si>
    <t xml:space="preserve">                       Наименование мероприятия</t>
  </si>
  <si>
    <t>МП "Развитие образования"</t>
  </si>
  <si>
    <t>Всего</t>
  </si>
  <si>
    <t xml:space="preserve"> МП "Развитие культуры, физической культуры и спорта"</t>
  </si>
  <si>
    <t>МП "Обеспечение комфортным и доступным жильем, коммунальными услугами и инфраструктурой жителей Каширского муниципального района "</t>
  </si>
  <si>
    <t>МП "Развитие сельского хозяйства, производства пищевых продуктов и инфраструктуры агропродовольсьвенного рынка"</t>
  </si>
  <si>
    <t>МП "Обеспечение общественного правопорядка на территории Каширского района"</t>
  </si>
  <si>
    <t>МП "Муниципальное управление Каширского муниципального района"</t>
  </si>
  <si>
    <t>МП "Экономическое развитие и инновационная экономика Каширского муниципального района Воронежской области"</t>
  </si>
  <si>
    <t>МП "Социальная поддержка граждан Каширского района"</t>
  </si>
  <si>
    <t>МП "Охрана окружающей среды"</t>
  </si>
  <si>
    <t>МП "Управление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сельских поселений Каширского муниципального района Воронежской области"</t>
  </si>
  <si>
    <t>Прочее</t>
  </si>
  <si>
    <t>Капитальный ремонт школ</t>
  </si>
  <si>
    <t xml:space="preserve">Строительство моногофункциональных спортивных площадок  </t>
  </si>
  <si>
    <t>Итого образование</t>
  </si>
  <si>
    <t>3.1.1.</t>
  </si>
  <si>
    <t>Капитальный ремонт   учреждений культуры</t>
  </si>
  <si>
    <t>Итого физкультура и спорт</t>
  </si>
  <si>
    <t>3.3.1.</t>
  </si>
  <si>
    <t>Итого газификация</t>
  </si>
  <si>
    <t>3.4.5.</t>
  </si>
  <si>
    <t>Итого водоснабжение</t>
  </si>
  <si>
    <t xml:space="preserve">Строительство водопроводов </t>
  </si>
  <si>
    <t>3.5.1.</t>
  </si>
  <si>
    <t xml:space="preserve">Ремонт автомобильных дорог                       </t>
  </si>
  <si>
    <t>3.6.1.</t>
  </si>
  <si>
    <t>итого экология</t>
  </si>
  <si>
    <t>3.7.1.</t>
  </si>
  <si>
    <t>2.1.</t>
  </si>
  <si>
    <t>2.2.</t>
  </si>
  <si>
    <t>2.2.1.</t>
  </si>
  <si>
    <t>2.3.</t>
  </si>
  <si>
    <t>2.4.</t>
  </si>
  <si>
    <t>2.5.</t>
  </si>
  <si>
    <t>2.6.</t>
  </si>
  <si>
    <t>2.7.</t>
  </si>
  <si>
    <t>2.8.</t>
  </si>
  <si>
    <t>2.9.</t>
  </si>
  <si>
    <t>2.10.</t>
  </si>
  <si>
    <t>Срок реализации</t>
  </si>
  <si>
    <t>Ответственный исполнитель</t>
  </si>
  <si>
    <t>План реализации</t>
  </si>
  <si>
    <t>Целевой показатель, на достижение которого направлено мероприятие</t>
  </si>
  <si>
    <t>Ожидаемый результат</t>
  </si>
  <si>
    <t>Доля малого бизнеса в общем объеме отгруженной продукции (выполненных работ и услуг)</t>
  </si>
  <si>
    <t xml:space="preserve">Удельный вес прибыльных коммерческих организаций, в общем их числе   </t>
  </si>
  <si>
    <t>Число субъектов малого предпринимательства в расчете на 10000 населения</t>
  </si>
  <si>
    <t>Доля расходов бюджета муниципального образования на увеличение стоимости основных средств,</t>
  </si>
  <si>
    <t>Доля расходов бюджета муниципального образования на развитие и поддержку малого предпринимательства</t>
  </si>
  <si>
    <t xml:space="preserve">Средняя продолжительность периода с даты принятия решения о предоставлении земельного участка для строительства или подписания протокола о результатах торгов (конкурсов, аукционов) по предоставлению земельных участков до даты получения разрешения на строительство 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</si>
  <si>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</t>
  </si>
  <si>
    <t>В том числе крупных и средних предприятий и некоммерческих      организациях    района</t>
  </si>
  <si>
    <t>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</t>
  </si>
  <si>
    <t>Доведение средней заработной платы работников учреждений культуры до средней заработной платы в муниципальном районе  (к 2018г.)</t>
  </si>
  <si>
    <t>Создание специальных рабочих мест для инвалидов (ежегодно), мест</t>
  </si>
  <si>
    <t>Общий коэффициент смертности (число умерших на 1000 населения)</t>
  </si>
  <si>
    <t>Доступность дошкольного образования для детей в возрасте от трёх до семи лет</t>
  </si>
  <si>
    <t>Доля детей в возрасте от 3 до 6,5 лет, получающих дополнительную образовательную услугу и (или) услугу по их содержанию в  организациях различной организационно- правовой формы и формы собственности, в общей численности детей от3 до 6,5 лет</t>
  </si>
  <si>
    <t>Удельный вес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</t>
  </si>
  <si>
    <t>Удельный вес лиц, сдавших единый государственный экзамен, в числе выпускников общеобразовательных учреждений, участвовавших в едином государственной экзамене</t>
  </si>
  <si>
    <t>Доля муниципальных общеобразовательных учреждений с числом учащихся на 3-ей ступени обучения (10-11 классы)   менее 84 человек   в общем числе муниципальных общеобразовательных учреждений</t>
  </si>
  <si>
    <t>Средняя наполняемость классов в муниципальных  общеобразовательных учреждениях</t>
  </si>
  <si>
    <t>Удельный вес населения, систематически занимающегося физической культурой и спортом</t>
  </si>
  <si>
    <t xml:space="preserve">Доля организаций, осуществляющих  управление многоквартирными домами и (или) оказание услуг по содержанию и ремонту общего имущества в многоквартирных домах, участие муниципальной собственности в уставном капитале которых составляет не более 25 процентов </t>
  </si>
  <si>
    <t>Доля организаций коммунального комплекса, осуществляющих производство товаров, оказание услуг по водо-,тепло-,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муниципальной собственности в уставном капитале которых составляет не более 25 процентов</t>
  </si>
  <si>
    <t>Доля объема отпуска коммунальных ресурсов, счета за которые выставлены по показаниям приборов учета</t>
  </si>
  <si>
    <t>Общая площадь жилых помещений, приходящаяся в среднем на одного жителя, в том числе введенная в действие за год</t>
  </si>
  <si>
    <t>Уровень удовлетворенности граждан качеством предоставления государственных и муниципальных услуг</t>
  </si>
  <si>
    <t xml:space="preserve">Доля граждан, имеющих доступ к получению государственных и муниципальных услуг по принципу «одного окна», в том числе в многофункциональных центрах  </t>
  </si>
  <si>
    <t>Доля граждан, использующих механизм получения государственных и муниципальных услуг в электронной форме</t>
  </si>
  <si>
    <t xml:space="preserve">Сокращение времени ожидания в очереди при обращении заявителя в органы местного самоуправления  для получения государственных (муниципальных) услуг </t>
  </si>
  <si>
    <t>Доля собственных доходов местного бюджета в общем объеме доходов бюджета муниципального образования</t>
  </si>
  <si>
    <t xml:space="preserve">Удельный вес населения, участвующего в культурно- досуговых мероприятиях, организованных органами местного самоуправления  </t>
  </si>
  <si>
    <t xml:space="preserve">Коэффициент  естественного прироста, убыли (-) населения  (на 1000 чел. населения) </t>
  </si>
  <si>
    <t xml:space="preserve"> Общий коэффициент рождаемости (число родившихся на 1000 чел. населения)</t>
  </si>
  <si>
    <t>Общий коэффициент рождаемости (число родившихся на 1000 чел. населения)</t>
  </si>
  <si>
    <r>
      <t xml:space="preserve">                                                                                   </t>
    </r>
    <r>
      <rPr>
        <b/>
        <sz val="9"/>
        <color indexed="8"/>
        <rFont val="Times New Roman"/>
        <family val="1"/>
      </rPr>
      <t xml:space="preserve"> 1. Коммерческие (инвестиционные) мероприятия</t>
    </r>
  </si>
  <si>
    <r>
      <t xml:space="preserve">                                   </t>
    </r>
    <r>
      <rPr>
        <b/>
        <sz val="9"/>
        <color indexed="8"/>
        <rFont val="Times New Roman"/>
        <family val="1"/>
      </rPr>
      <t xml:space="preserve"> 2. Социальные (некоммерческие) мероприятия, реализуемые в рамках муниципальных программ</t>
    </r>
  </si>
  <si>
    <r>
      <t xml:space="preserve">                                 </t>
    </r>
    <r>
      <rPr>
        <b/>
        <sz val="9"/>
        <color indexed="8"/>
        <rFont val="Times New Roman"/>
        <family val="1"/>
      </rPr>
      <t xml:space="preserve"> 3. Социальные (некоммерческие) мероприятия, не вошедшие в муниципальные программы</t>
    </r>
  </si>
  <si>
    <r>
      <t xml:space="preserve">                                                           </t>
    </r>
    <r>
      <rPr>
        <b/>
        <sz val="9"/>
        <color indexed="8"/>
        <rFont val="Times New Roman"/>
        <family val="1"/>
      </rPr>
      <t xml:space="preserve"> 3.1 Развитие дошкольного, дополнительного и общего образования</t>
    </r>
  </si>
  <si>
    <r>
      <t xml:space="preserve">                                                                     </t>
    </r>
    <r>
      <rPr>
        <b/>
        <sz val="9"/>
        <color indexed="8"/>
        <rFont val="Times New Roman"/>
        <family val="1"/>
      </rPr>
      <t>3.2. Культура и сохранение культурного наследия</t>
    </r>
  </si>
  <si>
    <r>
      <t xml:space="preserve">  </t>
    </r>
    <r>
      <rPr>
        <b/>
        <sz val="9"/>
        <color indexed="8"/>
        <rFont val="Times New Roman"/>
        <family val="1"/>
      </rPr>
      <t>Итого культура</t>
    </r>
  </si>
  <si>
    <r>
      <t xml:space="preserve">                                                                      </t>
    </r>
    <r>
      <rPr>
        <b/>
        <sz val="9"/>
        <color indexed="8"/>
        <rFont val="Times New Roman"/>
        <family val="1"/>
      </rPr>
      <t>3.3. Физическая культура и спорт</t>
    </r>
  </si>
  <si>
    <r>
      <t xml:space="preserve">                                                                                          </t>
    </r>
    <r>
      <rPr>
        <b/>
        <sz val="9"/>
        <color indexed="8"/>
        <rFont val="Times New Roman"/>
        <family val="1"/>
      </rPr>
      <t xml:space="preserve"> 3.4. Газификация</t>
    </r>
  </si>
  <si>
    <r>
      <t xml:space="preserve">                                                                              </t>
    </r>
    <r>
      <rPr>
        <b/>
        <sz val="9"/>
        <color indexed="8"/>
        <rFont val="Times New Roman"/>
        <family val="1"/>
      </rPr>
      <t>3.5. Водоснабжение</t>
    </r>
  </si>
  <si>
    <r>
      <t xml:space="preserve">                                                                                     </t>
    </r>
    <r>
      <rPr>
        <b/>
        <sz val="9"/>
        <color indexed="8"/>
        <rFont val="Times New Roman"/>
        <family val="1"/>
      </rPr>
      <t xml:space="preserve"> 3.6. Ремонт автомобильных дорог</t>
    </r>
  </si>
  <si>
    <r>
      <t xml:space="preserve">                                                                                      </t>
    </r>
    <r>
      <rPr>
        <b/>
        <sz val="9"/>
        <color indexed="8"/>
        <rFont val="Times New Roman"/>
        <family val="1"/>
      </rPr>
      <t xml:space="preserve">        3.7.  Экология</t>
    </r>
  </si>
  <si>
    <t>24335 руб</t>
  </si>
  <si>
    <t>3 места</t>
  </si>
  <si>
    <t>2,5 месяцев</t>
  </si>
  <si>
    <t>1,5 га</t>
  </si>
  <si>
    <t>1. 95%                                                  2.  55%                                                              3. 0%                                                                  4. 100%</t>
  </si>
  <si>
    <t>34 м2,                                                           3 м2</t>
  </si>
  <si>
    <t>15 мин</t>
  </si>
  <si>
    <t>280 ед</t>
  </si>
  <si>
    <t>убыль 5,0 чел</t>
  </si>
  <si>
    <t>9,6 чел</t>
  </si>
  <si>
    <t>10 чел</t>
  </si>
  <si>
    <t>Отдел образования администрации Каширского муниципального района</t>
  </si>
  <si>
    <t>Отдел по делам культуры и спорта</t>
  </si>
  <si>
    <t>Отдел по экономике, управлению муниципальным имуществом и земельными ресурсами, отдел архитектуры, строительства, транспорта, связи и ЖКХ</t>
  </si>
  <si>
    <t>отдел развития сельской территории</t>
  </si>
  <si>
    <t>отдел архитектуры, строительства, транспорта, связи и ЖКХ</t>
  </si>
  <si>
    <t>отдел организационной работы</t>
  </si>
  <si>
    <t>Отдел по делам культуры и спорта, финансовый отдел</t>
  </si>
  <si>
    <t>Отдел по экономике, управлению муниципальным имуществом и земельными ресурсами, главы сельских поселений</t>
  </si>
  <si>
    <t>Отдел архитектуры, строительства, транспорта, связи и ЖКХ</t>
  </si>
  <si>
    <t>Финансовый отдел</t>
  </si>
  <si>
    <t xml:space="preserve"> Главы сельских поселений</t>
  </si>
  <si>
    <t>Главы сеьских поселений</t>
  </si>
  <si>
    <t>Модернизация производства ЗАО "АгроСвет"</t>
  </si>
  <si>
    <t>1.2</t>
  </si>
  <si>
    <t>Модернизация производства филиал ООО "БунгеСНГ" в Колодезном</t>
  </si>
  <si>
    <t xml:space="preserve">Содействие сохранению и развитию муниципальных учреждений культуры  </t>
  </si>
  <si>
    <t xml:space="preserve">Прочее                                   </t>
  </si>
  <si>
    <t>2.2.2</t>
  </si>
  <si>
    <t xml:space="preserve">Комплектование библиотечного фонда                                      </t>
  </si>
  <si>
    <t xml:space="preserve">Капитальный ремонт МКОУ "Кондрашкинская ООШ"   </t>
  </si>
  <si>
    <t xml:space="preserve">МКОУДО "Каширская детская школа искусств"              </t>
  </si>
  <si>
    <t xml:space="preserve">Кондрашкинский СДК   </t>
  </si>
  <si>
    <t>Главы сельских поселений</t>
  </si>
  <si>
    <t xml:space="preserve">село Запрудское                  </t>
  </si>
  <si>
    <t>Устройство тротуаров</t>
  </si>
  <si>
    <t>Среднемесячная номинальная начисленная           заработная плата работников</t>
  </si>
  <si>
    <t>1.1</t>
  </si>
  <si>
    <t>село Красный Лог</t>
  </si>
  <si>
    <t>Итого автодороги</t>
  </si>
  <si>
    <t>3.2.1</t>
  </si>
  <si>
    <t>3.5.2.</t>
  </si>
  <si>
    <t xml:space="preserve">Доведение средней заработной платы педагогических работников образовательных учреждений общего образования до средней заработной платы в регионе  </t>
  </si>
  <si>
    <t xml:space="preserve">Доведение средней заработной платы педагогических работников дошкольных образовательных учреждений до средней заработной платы в сфере общего образования в муниципальном районе  </t>
  </si>
  <si>
    <t>Доля расходов бюджета муниципального образования на увеличение стоимости основных средств</t>
  </si>
  <si>
    <t>с. Каширское</t>
  </si>
  <si>
    <t>3.4.3.</t>
  </si>
  <si>
    <t>3.4.4.</t>
  </si>
  <si>
    <t>Газификация ул. Лугань с. Данково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</si>
  <si>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 руб.</t>
  </si>
  <si>
    <t xml:space="preserve">                                                                                                                                         Перечень программных мероприятий на 2017- 2018 годы</t>
  </si>
  <si>
    <t>24229 руб</t>
  </si>
  <si>
    <t>26500 руб</t>
  </si>
  <si>
    <t xml:space="preserve">Капитальный ремонт спортзала МКОУ "Дзержинская СОШ"          </t>
  </si>
  <si>
    <t xml:space="preserve">Капитальный ремонт пищеблока МКОУ "Каширская СОШ"       </t>
  </si>
  <si>
    <t>3.1.2</t>
  </si>
  <si>
    <t xml:space="preserve">Капитальный ремонт МКОУ "Краснологской СОШ"   </t>
  </si>
  <si>
    <t xml:space="preserve">Капитальный ремонт МКОУ "Можайская СОШ"   </t>
  </si>
  <si>
    <t>Строительство многфункционального центра в селе Каширское (ПСД)</t>
  </si>
  <si>
    <t xml:space="preserve">с. Можайское </t>
  </si>
  <si>
    <t>Реконструкция систем водоснабжения в пос. Колодезный</t>
  </si>
  <si>
    <t>Благоустройство сквера в селе Кондрашкино</t>
  </si>
  <si>
    <t>Глава Кондрашкинского сельского поселения</t>
  </si>
  <si>
    <t>Строительство детского сада на 200 мест(ПСД)</t>
  </si>
  <si>
    <t xml:space="preserve">Капитальный ремонт спортзала МКОУ "Каменно- Верховская ООШ"   </t>
  </si>
  <si>
    <t xml:space="preserve">Капитальный ремонт  МКОУ "Каменно- Верховская ООШ"   </t>
  </si>
  <si>
    <t>3.2.2.</t>
  </si>
  <si>
    <t>СДК с. Кондрашкино</t>
  </si>
  <si>
    <t>СДК пос. Колодезный</t>
  </si>
  <si>
    <t>3.4.1.</t>
  </si>
  <si>
    <t>3.4.2.</t>
  </si>
  <si>
    <t>Строительство газопровода среднего и низкого давления по улицам с. Левая Роосшь</t>
  </si>
  <si>
    <t>Строительство газопровода низкого давления по улицам с. Боево</t>
  </si>
  <si>
    <t>Газоснабжение улиц с. Каширское</t>
  </si>
  <si>
    <t>село Круглое</t>
  </si>
  <si>
    <t>3.6.2.</t>
  </si>
  <si>
    <t>Пос. Колодезный</t>
  </si>
  <si>
    <t>С.Коломенское</t>
  </si>
  <si>
    <t>2.2.3.</t>
  </si>
  <si>
    <t>2.9.1.</t>
  </si>
  <si>
    <t>21927 руб</t>
  </si>
  <si>
    <t>32600 руб</t>
  </si>
  <si>
    <t>1. Уровень собираемости платежей за предоставленные жилищно- коммунальные услуги;                                                                   2. доля многоквартирных жилых домов, нуждающихся в капитальном ремонте;                           3. доля аварийного жилого фонда;                                            4. доля многоквартирных домов, расположенных на земельных участках, в отношении которых осуществлен государственный кадастровый учет</t>
  </si>
  <si>
    <t>СДК Данково</t>
  </si>
  <si>
    <t>ЦДК с. Каширское</t>
  </si>
  <si>
    <t xml:space="preserve">Приложение № 1 к решению Совета народных депутатов Каширского муниципального района от 22.11.2017 № 139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</si>
</sst>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63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Fill="1" applyBorder="1" applyAlignment="1">
      <alignment/>
    </xf>
    <xf numFmtId="49" fontId="42" fillId="0" borderId="10" xfId="0" applyNumberFormat="1" applyFont="1" applyBorder="1" applyAlignment="1">
      <alignment horizontal="left" vertical="top"/>
    </xf>
    <xf numFmtId="0" fontId="43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/>
    </xf>
    <xf numFmtId="0" fontId="42" fillId="0" borderId="10" xfId="0" applyFont="1" applyFill="1" applyBorder="1" applyAlignment="1">
      <alignment horizontal="left" vertical="top"/>
    </xf>
    <xf numFmtId="0" fontId="44" fillId="0" borderId="10" xfId="0" applyFont="1" applyBorder="1" applyAlignment="1">
      <alignment horizontal="left" vertical="top"/>
    </xf>
    <xf numFmtId="0" fontId="42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/>
    </xf>
    <xf numFmtId="49" fontId="43" fillId="0" borderId="10" xfId="0" applyNumberFormat="1" applyFont="1" applyBorder="1" applyAlignment="1">
      <alignment horizontal="left" vertical="top"/>
    </xf>
    <xf numFmtId="0" fontId="43" fillId="0" borderId="10" xfId="0" applyNumberFormat="1" applyFont="1" applyBorder="1" applyAlignment="1">
      <alignment horizontal="left" vertical="top"/>
    </xf>
    <xf numFmtId="164" fontId="43" fillId="0" borderId="10" xfId="0" applyNumberFormat="1" applyFont="1" applyBorder="1" applyAlignment="1">
      <alignment horizontal="left" vertical="top"/>
    </xf>
    <xf numFmtId="0" fontId="47" fillId="0" borderId="10" xfId="0" applyFont="1" applyBorder="1" applyAlignment="1">
      <alignment horizontal="left" vertical="top" wrapText="1"/>
    </xf>
    <xf numFmtId="9" fontId="42" fillId="0" borderId="10" xfId="0" applyNumberFormat="1" applyFont="1" applyFill="1" applyBorder="1" applyAlignment="1">
      <alignment horizontal="left" vertical="top"/>
    </xf>
    <xf numFmtId="14" fontId="43" fillId="0" borderId="10" xfId="0" applyNumberFormat="1" applyFont="1" applyBorder="1" applyAlignment="1">
      <alignment horizontal="left" vertical="top"/>
    </xf>
    <xf numFmtId="0" fontId="43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 horizontal="left" vertical="top" wrapText="1"/>
    </xf>
    <xf numFmtId="9" fontId="43" fillId="0" borderId="10" xfId="0" applyNumberFormat="1" applyFont="1" applyBorder="1" applyAlignment="1">
      <alignment horizontal="left" vertical="top"/>
    </xf>
    <xf numFmtId="10" fontId="43" fillId="0" borderId="10" xfId="0" applyNumberFormat="1" applyFont="1" applyBorder="1" applyAlignment="1">
      <alignment horizontal="left" vertical="top"/>
    </xf>
    <xf numFmtId="0" fontId="43" fillId="0" borderId="11" xfId="0" applyFont="1" applyBorder="1" applyAlignment="1">
      <alignment horizontal="left" vertical="top"/>
    </xf>
    <xf numFmtId="0" fontId="43" fillId="0" borderId="10" xfId="0" applyFont="1" applyFill="1" applyBorder="1" applyAlignment="1">
      <alignment horizontal="left" vertical="top"/>
    </xf>
    <xf numFmtId="0" fontId="43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 horizontal="left" vertical="top" wrapText="1"/>
    </xf>
    <xf numFmtId="0" fontId="43" fillId="0" borderId="0" xfId="0" applyFont="1" applyAlignment="1">
      <alignment wrapText="1"/>
    </xf>
    <xf numFmtId="0" fontId="0" fillId="0" borderId="0" xfId="0" applyAlignment="1">
      <alignment/>
    </xf>
    <xf numFmtId="0" fontId="43" fillId="0" borderId="12" xfId="0" applyFont="1" applyBorder="1" applyAlignment="1">
      <alignment horizontal="left" vertical="top"/>
    </xf>
    <xf numFmtId="0" fontId="43" fillId="0" borderId="13" xfId="0" applyFont="1" applyBorder="1" applyAlignment="1">
      <alignment horizontal="left" vertical="top"/>
    </xf>
    <xf numFmtId="0" fontId="43" fillId="0" borderId="11" xfId="0" applyFont="1" applyBorder="1" applyAlignment="1">
      <alignment horizontal="left" vertical="top"/>
    </xf>
    <xf numFmtId="0" fontId="48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/>
    </xf>
    <xf numFmtId="0" fontId="43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43" fillId="0" borderId="15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3" fillId="0" borderId="15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8"/>
  <sheetViews>
    <sheetView tabSelected="1" view="pageLayout" workbookViewId="0" topLeftCell="A1">
      <selection activeCell="M1" sqref="M1:N1"/>
    </sheetView>
  </sheetViews>
  <sheetFormatPr defaultColWidth="9.140625" defaultRowHeight="15"/>
  <cols>
    <col min="1" max="1" width="5.28125" style="0" customWidth="1"/>
    <col min="2" max="2" width="32.8515625" style="0" customWidth="1"/>
    <col min="3" max="3" width="8.421875" style="0" customWidth="1"/>
    <col min="4" max="4" width="15.28125" style="0" customWidth="1"/>
    <col min="5" max="5" width="8.421875" style="0" customWidth="1"/>
    <col min="6" max="6" width="11.421875" style="0" customWidth="1"/>
    <col min="7" max="7" width="9.140625" style="0" customWidth="1"/>
    <col min="8" max="8" width="10.140625" style="0" customWidth="1"/>
    <col min="9" max="9" width="9.28125" style="0" customWidth="1"/>
    <col min="10" max="10" width="7.421875" style="0" customWidth="1"/>
    <col min="11" max="11" width="9.28125" style="0" customWidth="1"/>
    <col min="12" max="12" width="7.8515625" style="0" customWidth="1"/>
    <col min="13" max="13" width="33.7109375" style="0" customWidth="1"/>
    <col min="14" max="14" width="10.421875" style="0" customWidth="1"/>
    <col min="15" max="15" width="9.7109375" style="0" customWidth="1"/>
    <col min="19" max="19" width="12.421875" style="0" customWidth="1"/>
  </cols>
  <sheetData>
    <row r="1" spans="13:14" ht="58.5" customHeight="1">
      <c r="M1" s="43" t="s">
        <v>186</v>
      </c>
      <c r="N1" s="44"/>
    </row>
    <row r="2" spans="1:14" ht="17.25" customHeight="1">
      <c r="A2" s="48" t="s">
        <v>151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5.75" customHeight="1">
      <c r="A3" s="50" t="s">
        <v>150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5">
      <c r="A4" s="52" t="s">
        <v>0</v>
      </c>
      <c r="B4" s="52" t="s">
        <v>13</v>
      </c>
      <c r="C4" s="52" t="s">
        <v>53</v>
      </c>
      <c r="D4" s="52" t="s">
        <v>54</v>
      </c>
      <c r="E4" s="52" t="s">
        <v>55</v>
      </c>
      <c r="F4" s="52" t="s">
        <v>8</v>
      </c>
      <c r="G4" s="58" t="s">
        <v>9</v>
      </c>
      <c r="H4" s="58"/>
      <c r="I4" s="58"/>
      <c r="J4" s="58"/>
      <c r="K4" s="58"/>
      <c r="L4" s="58"/>
      <c r="M4" s="52" t="s">
        <v>56</v>
      </c>
      <c r="N4" s="52" t="s">
        <v>57</v>
      </c>
    </row>
    <row r="5" spans="1:22" ht="63" customHeight="1">
      <c r="A5" s="54"/>
      <c r="B5" s="53"/>
      <c r="C5" s="59"/>
      <c r="D5" s="59"/>
      <c r="E5" s="59"/>
      <c r="F5" s="53"/>
      <c r="G5" s="8" t="s">
        <v>1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7</v>
      </c>
      <c r="M5" s="53"/>
      <c r="N5" s="54"/>
      <c r="O5" s="1"/>
      <c r="P5" s="1"/>
      <c r="Q5" s="1" t="s">
        <v>6</v>
      </c>
      <c r="R5" s="1"/>
      <c r="S5" s="1" t="s">
        <v>6</v>
      </c>
      <c r="T5" s="1"/>
      <c r="U5" s="1"/>
      <c r="V5" s="1"/>
    </row>
    <row r="6" spans="1:16" ht="15">
      <c r="A6" s="7"/>
      <c r="B6" s="9" t="s">
        <v>10</v>
      </c>
      <c r="C6" s="9"/>
      <c r="D6" s="9" t="s">
        <v>6</v>
      </c>
      <c r="E6" s="9" t="s">
        <v>6</v>
      </c>
      <c r="F6" s="9">
        <f aca="true" t="shared" si="0" ref="F6:L6">SUM(F7:F8)</f>
        <v>1540528</v>
      </c>
      <c r="G6" s="9">
        <f t="shared" si="0"/>
        <v>13591.6</v>
      </c>
      <c r="H6" s="9">
        <f t="shared" si="0"/>
        <v>790239.2000000001</v>
      </c>
      <c r="I6" s="9">
        <f t="shared" si="0"/>
        <v>231151</v>
      </c>
      <c r="J6" s="9">
        <f t="shared" si="0"/>
        <v>0</v>
      </c>
      <c r="K6" s="9">
        <f t="shared" si="0"/>
        <v>493585</v>
      </c>
      <c r="L6" s="9">
        <f t="shared" si="0"/>
        <v>11961.2</v>
      </c>
      <c r="M6" s="10"/>
      <c r="N6" s="11"/>
      <c r="O6" t="s">
        <v>6</v>
      </c>
      <c r="P6" t="s">
        <v>6</v>
      </c>
    </row>
    <row r="7" spans="1:14" ht="14.25">
      <c r="A7" s="7"/>
      <c r="B7" s="2"/>
      <c r="C7" s="9">
        <v>2017</v>
      </c>
      <c r="D7" s="9"/>
      <c r="E7" s="9"/>
      <c r="F7" s="9">
        <f>F11+F19+F69</f>
        <v>771971.2</v>
      </c>
      <c r="G7" s="9">
        <f aca="true" t="shared" si="1" ref="G7:L7">G11+G19+G69</f>
        <v>7285.3</v>
      </c>
      <c r="H7" s="9">
        <f t="shared" si="1"/>
        <v>298567.60000000003</v>
      </c>
      <c r="I7" s="9">
        <f t="shared" si="1"/>
        <v>112155.90000000001</v>
      </c>
      <c r="J7" s="9">
        <v>0</v>
      </c>
      <c r="K7" s="9">
        <f t="shared" si="1"/>
        <v>348000</v>
      </c>
      <c r="L7" s="9">
        <f t="shared" si="1"/>
        <v>5962.4</v>
      </c>
      <c r="M7" s="12"/>
      <c r="N7" s="11"/>
    </row>
    <row r="8" spans="1:14" ht="14.25">
      <c r="A8" s="7"/>
      <c r="B8" s="2"/>
      <c r="C8" s="9">
        <v>2018</v>
      </c>
      <c r="D8" s="9"/>
      <c r="E8" s="9"/>
      <c r="F8" s="9">
        <f>F12+F20+F70</f>
        <v>768556.8</v>
      </c>
      <c r="G8" s="9">
        <f aca="true" t="shared" si="2" ref="G8:L8">G12+G20+G70</f>
        <v>6306.3</v>
      </c>
      <c r="H8" s="9">
        <f t="shared" si="2"/>
        <v>491671.60000000003</v>
      </c>
      <c r="I8" s="9">
        <f t="shared" si="2"/>
        <v>118995.1</v>
      </c>
      <c r="J8" s="9">
        <f t="shared" si="2"/>
        <v>0</v>
      </c>
      <c r="K8" s="9">
        <f t="shared" si="2"/>
        <v>145585</v>
      </c>
      <c r="L8" s="9">
        <f t="shared" si="2"/>
        <v>5998.8</v>
      </c>
      <c r="M8" s="12"/>
      <c r="N8" s="11"/>
    </row>
    <row r="9" spans="1:14" ht="15">
      <c r="A9" s="45" t="s">
        <v>90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46"/>
      <c r="M9" s="56"/>
      <c r="N9" s="57"/>
    </row>
    <row r="10" spans="1:20" ht="27.75" customHeight="1">
      <c r="A10" s="24"/>
      <c r="B10" s="9" t="s">
        <v>11</v>
      </c>
      <c r="C10" s="9"/>
      <c r="D10" s="9"/>
      <c r="E10" s="9"/>
      <c r="F10" s="9">
        <f aca="true" t="shared" si="3" ref="F10:K10">SUM(F11:F12)</f>
        <v>480585</v>
      </c>
      <c r="G10" s="9">
        <f t="shared" si="3"/>
        <v>0</v>
      </c>
      <c r="H10" s="9">
        <f t="shared" si="3"/>
        <v>0</v>
      </c>
      <c r="I10" s="9">
        <f t="shared" si="3"/>
        <v>0</v>
      </c>
      <c r="J10" s="9">
        <f t="shared" si="3"/>
        <v>0</v>
      </c>
      <c r="K10" s="9">
        <f t="shared" si="3"/>
        <v>480585</v>
      </c>
      <c r="L10" s="9">
        <f>SUM(L11:L15)</f>
        <v>0</v>
      </c>
      <c r="M10" s="25" t="s">
        <v>59</v>
      </c>
      <c r="N10" s="22">
        <v>1</v>
      </c>
      <c r="O10" s="3"/>
      <c r="P10" s="3"/>
      <c r="Q10" s="3"/>
      <c r="R10" s="3"/>
      <c r="S10" s="3"/>
      <c r="T10" s="4"/>
    </row>
    <row r="11" spans="1:15" ht="25.5" customHeight="1">
      <c r="A11" s="24"/>
      <c r="B11" s="9"/>
      <c r="C11" s="9">
        <v>2017</v>
      </c>
      <c r="D11" s="9"/>
      <c r="E11" s="9"/>
      <c r="F11" s="9">
        <v>335000</v>
      </c>
      <c r="G11" s="9"/>
      <c r="H11" s="9"/>
      <c r="I11" s="9"/>
      <c r="J11" s="9" t="s">
        <v>6</v>
      </c>
      <c r="K11" s="9">
        <v>335000</v>
      </c>
      <c r="L11" s="9"/>
      <c r="M11" s="25" t="s">
        <v>137</v>
      </c>
      <c r="N11" s="24" t="s">
        <v>152</v>
      </c>
      <c r="O11" s="4"/>
    </row>
    <row r="12" spans="1:15" ht="36">
      <c r="A12" s="24"/>
      <c r="B12" s="9"/>
      <c r="C12" s="9">
        <v>2018</v>
      </c>
      <c r="D12" s="9"/>
      <c r="E12" s="9"/>
      <c r="F12" s="9">
        <f>F14+F16</f>
        <v>145585</v>
      </c>
      <c r="G12" s="9">
        <f aca="true" t="shared" si="4" ref="G12:L12">G14+G16</f>
        <v>0</v>
      </c>
      <c r="H12" s="9">
        <f t="shared" si="4"/>
        <v>0</v>
      </c>
      <c r="I12" s="9">
        <f t="shared" si="4"/>
        <v>0</v>
      </c>
      <c r="J12" s="9">
        <f t="shared" si="4"/>
        <v>0</v>
      </c>
      <c r="K12" s="9">
        <f t="shared" si="4"/>
        <v>145585</v>
      </c>
      <c r="L12" s="9">
        <f t="shared" si="4"/>
        <v>0</v>
      </c>
      <c r="M12" s="13" t="s">
        <v>65</v>
      </c>
      <c r="N12" s="24" t="s">
        <v>153</v>
      </c>
      <c r="O12" s="4"/>
    </row>
    <row r="13" spans="1:15" ht="27.75" customHeight="1">
      <c r="A13" s="18" t="s">
        <v>138</v>
      </c>
      <c r="B13" s="25" t="s">
        <v>126</v>
      </c>
      <c r="C13" s="24">
        <v>2017</v>
      </c>
      <c r="D13" s="24"/>
      <c r="E13" s="24"/>
      <c r="F13" s="24">
        <v>300000</v>
      </c>
      <c r="G13" s="24"/>
      <c r="H13" s="24"/>
      <c r="I13" s="24"/>
      <c r="J13" s="24"/>
      <c r="K13" s="24">
        <v>300000</v>
      </c>
      <c r="L13" s="24"/>
      <c r="M13" s="25"/>
      <c r="N13" s="24"/>
      <c r="O13" s="4"/>
    </row>
    <row r="14" spans="1:15" ht="17.25" customHeight="1">
      <c r="A14" s="18"/>
      <c r="B14" s="25"/>
      <c r="C14" s="24">
        <v>2018</v>
      </c>
      <c r="D14" s="24"/>
      <c r="E14" s="24"/>
      <c r="F14" s="24">
        <v>110000</v>
      </c>
      <c r="G14" s="24"/>
      <c r="H14" s="24"/>
      <c r="I14" s="24"/>
      <c r="J14" s="24"/>
      <c r="K14" s="24">
        <v>110000</v>
      </c>
      <c r="L14" s="24"/>
      <c r="M14" s="25"/>
      <c r="N14" s="24"/>
      <c r="O14" s="4"/>
    </row>
    <row r="15" spans="1:15" ht="15">
      <c r="A15" s="18" t="s">
        <v>125</v>
      </c>
      <c r="B15" s="24" t="s">
        <v>124</v>
      </c>
      <c r="C15" s="24">
        <v>2017</v>
      </c>
      <c r="D15" s="24"/>
      <c r="E15" s="24"/>
      <c r="F15" s="24">
        <v>35000</v>
      </c>
      <c r="G15" s="24"/>
      <c r="H15" s="24"/>
      <c r="I15" s="24"/>
      <c r="J15" s="24" t="s">
        <v>6</v>
      </c>
      <c r="K15" s="24">
        <v>35000</v>
      </c>
      <c r="L15" s="24"/>
      <c r="M15" s="25"/>
      <c r="N15" s="24"/>
      <c r="O15" s="4"/>
    </row>
    <row r="16" spans="1:15" ht="14.25">
      <c r="A16" s="18"/>
      <c r="B16" s="30"/>
      <c r="C16" s="30">
        <v>2018</v>
      </c>
      <c r="D16" s="30"/>
      <c r="E16" s="30"/>
      <c r="F16" s="30">
        <v>35585</v>
      </c>
      <c r="G16" s="30"/>
      <c r="H16" s="30"/>
      <c r="I16" s="30"/>
      <c r="J16" s="30"/>
      <c r="K16" s="30">
        <v>35585</v>
      </c>
      <c r="L16" s="30"/>
      <c r="M16" s="31"/>
      <c r="N16" s="30"/>
      <c r="O16" s="4"/>
    </row>
    <row r="17" spans="1:15" ht="18.75" customHeight="1">
      <c r="A17" s="45" t="s">
        <v>91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/>
      <c r="O17" s="4"/>
    </row>
    <row r="18" spans="1:21" ht="19.5" customHeight="1">
      <c r="A18" s="24"/>
      <c r="B18" s="9" t="s">
        <v>15</v>
      </c>
      <c r="C18" s="9"/>
      <c r="D18" s="9"/>
      <c r="E18" s="9"/>
      <c r="F18" s="9">
        <f aca="true" t="shared" si="5" ref="F18:L18">SUM(F19:F20)</f>
        <v>738033.3</v>
      </c>
      <c r="G18" s="9">
        <f t="shared" si="5"/>
        <v>12421.6</v>
      </c>
      <c r="H18" s="9">
        <f t="shared" si="5"/>
        <v>491475.1000000001</v>
      </c>
      <c r="I18" s="9">
        <f t="shared" si="5"/>
        <v>222175.40000000002</v>
      </c>
      <c r="J18" s="9">
        <f t="shared" si="5"/>
        <v>0</v>
      </c>
      <c r="K18" s="9">
        <f t="shared" si="5"/>
        <v>0</v>
      </c>
      <c r="L18" s="9">
        <f t="shared" si="5"/>
        <v>11961.2</v>
      </c>
      <c r="M18" s="12"/>
      <c r="N18" s="10"/>
      <c r="O18" s="5"/>
      <c r="P18" s="5"/>
      <c r="Q18" s="5"/>
      <c r="R18" s="5"/>
      <c r="S18" s="5"/>
      <c r="T18" s="5"/>
      <c r="U18" s="5"/>
    </row>
    <row r="19" spans="1:21" ht="19.5" customHeight="1">
      <c r="A19" s="24"/>
      <c r="B19" s="9"/>
      <c r="C19" s="9">
        <v>2017</v>
      </c>
      <c r="D19" s="9"/>
      <c r="E19" s="9"/>
      <c r="F19" s="9">
        <f>F25+F28+F40+F43+F46+F49+F53+F56+F59+F65</f>
        <v>356424.5</v>
      </c>
      <c r="G19" s="9">
        <f aca="true" t="shared" si="6" ref="G19:L19">G25+G28+G40+G43+G46+G49+G53+G56+G59+G65</f>
        <v>6115.3</v>
      </c>
      <c r="H19" s="9">
        <f t="shared" si="6"/>
        <v>234050.50000000003</v>
      </c>
      <c r="I19" s="9">
        <f t="shared" si="6"/>
        <v>110296.3</v>
      </c>
      <c r="J19" s="9">
        <f t="shared" si="6"/>
        <v>0</v>
      </c>
      <c r="K19" s="9">
        <f t="shared" si="6"/>
        <v>0</v>
      </c>
      <c r="L19" s="9">
        <f t="shared" si="6"/>
        <v>5962.4</v>
      </c>
      <c r="M19" s="13"/>
      <c r="N19" s="24"/>
      <c r="O19" s="4"/>
      <c r="P19" s="4"/>
      <c r="Q19" s="4"/>
      <c r="R19" s="4"/>
      <c r="S19" s="4"/>
      <c r="T19" s="4"/>
      <c r="U19" s="4"/>
    </row>
    <row r="20" spans="1:21" ht="19.5" customHeight="1">
      <c r="A20" s="24"/>
      <c r="B20" s="9"/>
      <c r="C20" s="9">
        <v>2018</v>
      </c>
      <c r="D20" s="9"/>
      <c r="E20" s="9"/>
      <c r="F20" s="9">
        <f>F26+F29+F41+F44+F47+F50+F54+F57+F60+F66</f>
        <v>381608.8</v>
      </c>
      <c r="G20" s="9">
        <f aca="true" t="shared" si="7" ref="G20:L20">G26+G29+G41+G44+G47+G50+G54+G57+G60+G66</f>
        <v>6306.3</v>
      </c>
      <c r="H20" s="9">
        <f t="shared" si="7"/>
        <v>257424.60000000003</v>
      </c>
      <c r="I20" s="9">
        <f t="shared" si="7"/>
        <v>111879.1</v>
      </c>
      <c r="J20" s="9">
        <f t="shared" si="7"/>
        <v>0</v>
      </c>
      <c r="K20" s="9">
        <f t="shared" si="7"/>
        <v>0</v>
      </c>
      <c r="L20" s="9">
        <f t="shared" si="7"/>
        <v>5998.8</v>
      </c>
      <c r="M20" s="13"/>
      <c r="N20" s="24"/>
      <c r="O20" s="4"/>
      <c r="P20" s="4"/>
      <c r="Q20" s="4"/>
      <c r="R20" s="4"/>
      <c r="S20" s="4"/>
      <c r="T20" s="4"/>
      <c r="U20" s="4"/>
    </row>
    <row r="21" spans="1:15" ht="88.5" customHeight="1">
      <c r="A21" s="9" t="s">
        <v>42</v>
      </c>
      <c r="B21" s="9" t="s">
        <v>14</v>
      </c>
      <c r="C21" s="9"/>
      <c r="D21" s="25" t="s">
        <v>112</v>
      </c>
      <c r="E21" s="9" t="s">
        <v>6</v>
      </c>
      <c r="F21" s="9">
        <f>SUM(F22:F26)</f>
        <v>548993.6</v>
      </c>
      <c r="G21" s="9">
        <f>SUM(G22:G26)</f>
        <v>0</v>
      </c>
      <c r="H21" s="9">
        <f>SUM(H22:H26)</f>
        <v>480662.80000000005</v>
      </c>
      <c r="I21" s="9">
        <f>SUM(I22:I26)</f>
        <v>68330.8</v>
      </c>
      <c r="J21" s="9">
        <f>SUM(J22:J26)</f>
        <v>0</v>
      </c>
      <c r="K21" s="9">
        <v>0</v>
      </c>
      <c r="L21" s="9">
        <v>0</v>
      </c>
      <c r="M21" s="25" t="s">
        <v>66</v>
      </c>
      <c r="N21" s="26">
        <v>1</v>
      </c>
      <c r="O21" s="4"/>
    </row>
    <row r="22" spans="1:15" ht="52.5" customHeight="1">
      <c r="A22" s="24"/>
      <c r="B22" s="24"/>
      <c r="C22" s="24"/>
      <c r="D22" s="24"/>
      <c r="E22" s="9"/>
      <c r="F22" s="24"/>
      <c r="G22" s="24"/>
      <c r="H22" s="24"/>
      <c r="I22" s="24"/>
      <c r="J22" s="24"/>
      <c r="K22" s="24"/>
      <c r="L22" s="24"/>
      <c r="M22" s="25" t="s">
        <v>143</v>
      </c>
      <c r="N22" s="24" t="s">
        <v>182</v>
      </c>
      <c r="O22" s="4"/>
    </row>
    <row r="23" spans="1:15" ht="62.25" customHeight="1">
      <c r="A23" s="24"/>
      <c r="B23" s="24"/>
      <c r="C23" s="24"/>
      <c r="D23" s="24"/>
      <c r="E23" s="9"/>
      <c r="F23" s="24"/>
      <c r="G23" s="24"/>
      <c r="H23" s="24"/>
      <c r="I23" s="24"/>
      <c r="J23" s="24"/>
      <c r="K23" s="24"/>
      <c r="L23" s="24"/>
      <c r="M23" s="25" t="s">
        <v>144</v>
      </c>
      <c r="N23" s="24" t="s">
        <v>181</v>
      </c>
      <c r="O23" s="4"/>
    </row>
    <row r="24" spans="1:15" ht="88.5" customHeight="1">
      <c r="A24" s="24"/>
      <c r="B24" s="24"/>
      <c r="C24" s="24"/>
      <c r="D24" s="24"/>
      <c r="E24" s="9"/>
      <c r="F24" s="24"/>
      <c r="G24" s="24"/>
      <c r="H24" s="24"/>
      <c r="I24" s="24"/>
      <c r="J24" s="24"/>
      <c r="K24" s="24"/>
      <c r="L24" s="24"/>
      <c r="M24" s="25" t="s">
        <v>71</v>
      </c>
      <c r="N24" s="26">
        <v>0.8</v>
      </c>
      <c r="O24" s="4"/>
    </row>
    <row r="25" spans="1:15" ht="64.5" customHeight="1">
      <c r="A25" s="24"/>
      <c r="B25" s="24"/>
      <c r="C25" s="24">
        <v>2017</v>
      </c>
      <c r="D25" s="24"/>
      <c r="E25" s="9"/>
      <c r="F25" s="24">
        <v>262723.6</v>
      </c>
      <c r="G25" s="24">
        <v>0</v>
      </c>
      <c r="H25" s="24">
        <v>228745.6</v>
      </c>
      <c r="I25" s="24">
        <v>33978</v>
      </c>
      <c r="J25" s="24">
        <v>0</v>
      </c>
      <c r="K25" s="24">
        <v>0</v>
      </c>
      <c r="L25" s="24">
        <v>0</v>
      </c>
      <c r="M25" s="25" t="s">
        <v>72</v>
      </c>
      <c r="N25" s="26">
        <v>0.4</v>
      </c>
      <c r="O25" s="4"/>
    </row>
    <row r="26" spans="1:15" ht="61.5" customHeight="1">
      <c r="A26" s="24"/>
      <c r="B26" s="24"/>
      <c r="C26" s="24">
        <v>2018</v>
      </c>
      <c r="D26" s="24"/>
      <c r="E26" s="9"/>
      <c r="F26" s="24">
        <v>286270</v>
      </c>
      <c r="G26" s="24">
        <v>0</v>
      </c>
      <c r="H26" s="24">
        <v>251917.2</v>
      </c>
      <c r="I26" s="24">
        <v>34352.8</v>
      </c>
      <c r="J26" s="24">
        <v>0</v>
      </c>
      <c r="K26" s="24">
        <v>0</v>
      </c>
      <c r="L26" s="24">
        <v>0</v>
      </c>
      <c r="M26" s="25" t="s">
        <v>73</v>
      </c>
      <c r="N26" s="26">
        <v>0.99</v>
      </c>
      <c r="O26" s="4"/>
    </row>
    <row r="27" spans="1:15" ht="92.25" customHeight="1">
      <c r="A27" s="6" t="s">
        <v>43</v>
      </c>
      <c r="B27" s="14" t="s">
        <v>16</v>
      </c>
      <c r="C27" s="14"/>
      <c r="D27" s="25" t="s">
        <v>113</v>
      </c>
      <c r="E27" s="14"/>
      <c r="F27" s="9">
        <f aca="true" t="shared" si="8" ref="F27:L27">SUM(F28:F29)</f>
        <v>46793.6</v>
      </c>
      <c r="G27" s="9">
        <f>SUM(G28:G29)</f>
        <v>0</v>
      </c>
      <c r="H27" s="9">
        <f>SUM(H28:H29)</f>
        <v>0</v>
      </c>
      <c r="I27" s="9">
        <f>SUM(I28:I29)</f>
        <v>46793.6</v>
      </c>
      <c r="J27" s="9">
        <f>SUM(J28:J29)</f>
        <v>0</v>
      </c>
      <c r="K27" s="9">
        <f t="shared" si="8"/>
        <v>0</v>
      </c>
      <c r="L27" s="9">
        <f t="shared" si="8"/>
        <v>0</v>
      </c>
      <c r="M27" s="25" t="s">
        <v>66</v>
      </c>
      <c r="N27" s="26">
        <v>1</v>
      </c>
      <c r="O27" s="4"/>
    </row>
    <row r="28" spans="1:22" ht="31.5" customHeight="1">
      <c r="A28" s="24"/>
      <c r="B28" s="24"/>
      <c r="C28" s="24">
        <v>2017</v>
      </c>
      <c r="D28" s="24"/>
      <c r="E28" s="14"/>
      <c r="F28" s="24">
        <f>F30+F32+F34</f>
        <v>23396.8</v>
      </c>
      <c r="G28" s="37">
        <f aca="true" t="shared" si="9" ref="G28:L28">G30+G32+G34</f>
        <v>0</v>
      </c>
      <c r="H28" s="37">
        <f t="shared" si="9"/>
        <v>0</v>
      </c>
      <c r="I28" s="37">
        <f t="shared" si="9"/>
        <v>23396.8</v>
      </c>
      <c r="J28" s="37">
        <f t="shared" si="9"/>
        <v>0</v>
      </c>
      <c r="K28" s="37">
        <f t="shared" si="9"/>
        <v>0</v>
      </c>
      <c r="L28" s="37">
        <f t="shared" si="9"/>
        <v>0</v>
      </c>
      <c r="M28" s="15" t="s">
        <v>68</v>
      </c>
      <c r="N28" s="37" t="s">
        <v>102</v>
      </c>
      <c r="O28" s="4"/>
      <c r="P28" s="4"/>
      <c r="Q28" s="4"/>
      <c r="R28" s="4"/>
      <c r="S28" s="4"/>
      <c r="T28" s="4"/>
      <c r="U28" s="4"/>
      <c r="V28" s="4"/>
    </row>
    <row r="29" spans="1:21" ht="54" customHeight="1">
      <c r="A29" s="24"/>
      <c r="B29" s="24"/>
      <c r="C29" s="24">
        <v>2018</v>
      </c>
      <c r="D29" s="24"/>
      <c r="E29" s="14"/>
      <c r="F29" s="24">
        <f>F31+F33+F35</f>
        <v>23396.8</v>
      </c>
      <c r="G29" s="39">
        <f>G31+G33+G35</f>
        <v>0</v>
      </c>
      <c r="H29" s="39">
        <f>H31+H33+H35</f>
        <v>0</v>
      </c>
      <c r="I29" s="39">
        <f>I31+I33+I35</f>
        <v>23396.8</v>
      </c>
      <c r="J29" s="39">
        <f>J31+J33+J35</f>
        <v>0</v>
      </c>
      <c r="K29" s="24">
        <v>0</v>
      </c>
      <c r="L29" s="24">
        <v>0</v>
      </c>
      <c r="M29" s="38" t="s">
        <v>67</v>
      </c>
      <c r="N29" s="37" t="s">
        <v>101</v>
      </c>
      <c r="O29" s="4"/>
      <c r="P29" s="4"/>
      <c r="Q29" s="4"/>
      <c r="R29" s="4"/>
      <c r="S29" s="4"/>
      <c r="T29" s="4"/>
      <c r="U29" s="4"/>
    </row>
    <row r="30" spans="1:15" ht="54" customHeight="1">
      <c r="A30" s="37" t="s">
        <v>44</v>
      </c>
      <c r="B30" s="38" t="s">
        <v>130</v>
      </c>
      <c r="C30" s="25">
        <v>2017</v>
      </c>
      <c r="D30" s="24"/>
      <c r="E30" s="25"/>
      <c r="F30" s="30">
        <f aca="true" t="shared" si="10" ref="F30:F35">G30+H30+I30</f>
        <v>2415</v>
      </c>
      <c r="G30" s="24"/>
      <c r="H30" s="24"/>
      <c r="I30" s="24">
        <v>2415</v>
      </c>
      <c r="J30" s="24"/>
      <c r="K30" s="24"/>
      <c r="L30" s="24"/>
      <c r="M30" s="38" t="s">
        <v>86</v>
      </c>
      <c r="N30" s="26">
        <v>0.92</v>
      </c>
      <c r="O30" s="4"/>
    </row>
    <row r="31" spans="1:15" ht="15.75" customHeight="1">
      <c r="A31" s="24"/>
      <c r="B31" s="25"/>
      <c r="C31" s="25">
        <v>2018</v>
      </c>
      <c r="D31" s="24"/>
      <c r="E31" s="25"/>
      <c r="F31" s="30">
        <f t="shared" si="10"/>
        <v>2415</v>
      </c>
      <c r="G31" s="24"/>
      <c r="H31" s="24"/>
      <c r="I31" s="24">
        <v>2415</v>
      </c>
      <c r="J31" s="24"/>
      <c r="K31" s="24"/>
      <c r="L31" s="24"/>
      <c r="M31" s="25"/>
      <c r="N31" s="26"/>
      <c r="O31" s="4"/>
    </row>
    <row r="32" spans="1:15" ht="24">
      <c r="A32" s="18" t="s">
        <v>129</v>
      </c>
      <c r="B32" s="38" t="s">
        <v>127</v>
      </c>
      <c r="C32" s="24">
        <v>2017</v>
      </c>
      <c r="D32" s="24"/>
      <c r="E32" s="24"/>
      <c r="F32" s="30">
        <f t="shared" si="10"/>
        <v>9076</v>
      </c>
      <c r="G32" s="24"/>
      <c r="H32" s="24"/>
      <c r="I32" s="24">
        <v>9076</v>
      </c>
      <c r="J32" s="24"/>
      <c r="K32" s="24"/>
      <c r="L32" s="24"/>
      <c r="M32" s="16" t="s">
        <v>69</v>
      </c>
      <c r="N32" s="27">
        <v>0.145</v>
      </c>
      <c r="O32" s="4"/>
    </row>
    <row r="33" spans="1:15" ht="15">
      <c r="A33" s="18"/>
      <c r="B33" s="25"/>
      <c r="C33" s="24">
        <v>2018</v>
      </c>
      <c r="D33" s="24"/>
      <c r="E33" s="24"/>
      <c r="F33" s="30">
        <f t="shared" si="10"/>
        <v>9076</v>
      </c>
      <c r="G33" s="24"/>
      <c r="H33" s="24"/>
      <c r="I33" s="24">
        <v>9076</v>
      </c>
      <c r="J33" s="24"/>
      <c r="K33" s="24"/>
      <c r="L33" s="24"/>
      <c r="M33" s="16"/>
      <c r="N33" s="27"/>
      <c r="O33" s="4"/>
    </row>
    <row r="34" spans="1:15" ht="15">
      <c r="A34" s="18" t="s">
        <v>179</v>
      </c>
      <c r="B34" s="38" t="s">
        <v>128</v>
      </c>
      <c r="C34" s="24">
        <v>2017</v>
      </c>
      <c r="D34" s="24"/>
      <c r="E34" s="24"/>
      <c r="F34" s="30">
        <f t="shared" si="10"/>
        <v>11905.8</v>
      </c>
      <c r="G34" s="24"/>
      <c r="H34" s="24"/>
      <c r="I34" s="24">
        <v>11905.8</v>
      </c>
      <c r="J34" s="24"/>
      <c r="K34" s="24"/>
      <c r="L34" s="24"/>
      <c r="M34" s="24"/>
      <c r="N34" s="24"/>
      <c r="O34" s="4"/>
    </row>
    <row r="35" spans="1:15" ht="15">
      <c r="A35" s="24"/>
      <c r="B35" s="24" t="s">
        <v>6</v>
      </c>
      <c r="C35" s="24">
        <v>2018</v>
      </c>
      <c r="D35" s="24"/>
      <c r="E35" s="24"/>
      <c r="F35" s="30">
        <f t="shared" si="10"/>
        <v>11905.8</v>
      </c>
      <c r="G35" s="24"/>
      <c r="H35" s="24"/>
      <c r="I35" s="24">
        <v>11905.8</v>
      </c>
      <c r="J35" s="24"/>
      <c r="K35" s="24"/>
      <c r="L35" s="24"/>
      <c r="M35" s="24"/>
      <c r="N35" s="24"/>
      <c r="O35" s="4"/>
    </row>
    <row r="36" spans="1:15" ht="135" customHeight="1">
      <c r="A36" s="6" t="s">
        <v>45</v>
      </c>
      <c r="B36" s="21" t="s">
        <v>17</v>
      </c>
      <c r="C36" s="17"/>
      <c r="D36" s="16" t="s">
        <v>114</v>
      </c>
      <c r="E36" s="17"/>
      <c r="F36" s="9">
        <f>SUM(F37:F41)</f>
        <v>5168.4</v>
      </c>
      <c r="G36" s="9">
        <f aca="true" t="shared" si="11" ref="G36:L36">SUM(G37:G41)</f>
        <v>328.6</v>
      </c>
      <c r="H36" s="9">
        <f t="shared" si="11"/>
        <v>342.4</v>
      </c>
      <c r="I36" s="9">
        <f t="shared" si="11"/>
        <v>1740</v>
      </c>
      <c r="J36" s="9">
        <f t="shared" si="11"/>
        <v>0</v>
      </c>
      <c r="K36" s="9">
        <f t="shared" si="11"/>
        <v>0</v>
      </c>
      <c r="L36" s="9">
        <f t="shared" si="11"/>
        <v>2757.4</v>
      </c>
      <c r="M36" s="25" t="s">
        <v>63</v>
      </c>
      <c r="N36" s="24" t="s">
        <v>103</v>
      </c>
      <c r="O36" s="4"/>
    </row>
    <row r="37" spans="1:15" ht="96">
      <c r="A37" s="24"/>
      <c r="B37" s="24" t="s">
        <v>6</v>
      </c>
      <c r="C37" s="24"/>
      <c r="D37" s="24"/>
      <c r="E37" s="17"/>
      <c r="F37" s="24"/>
      <c r="G37" s="24"/>
      <c r="H37" s="24"/>
      <c r="I37" s="24"/>
      <c r="J37" s="24"/>
      <c r="K37" s="24"/>
      <c r="L37" s="24"/>
      <c r="M37" s="25" t="s">
        <v>64</v>
      </c>
      <c r="N37" s="24" t="s">
        <v>104</v>
      </c>
      <c r="O37" s="4"/>
    </row>
    <row r="38" spans="1:15" ht="95.25" customHeight="1">
      <c r="A38" s="24"/>
      <c r="B38" s="25" t="s">
        <v>6</v>
      </c>
      <c r="C38" s="25"/>
      <c r="D38" s="25"/>
      <c r="E38" s="17"/>
      <c r="F38" s="29"/>
      <c r="G38" s="24"/>
      <c r="H38" s="24"/>
      <c r="I38" s="24"/>
      <c r="J38" s="24"/>
      <c r="K38" s="24"/>
      <c r="L38" s="24"/>
      <c r="M38" s="25" t="s">
        <v>77</v>
      </c>
      <c r="N38" s="26">
        <v>1</v>
      </c>
      <c r="O38" s="4"/>
    </row>
    <row r="39" spans="1:15" ht="135" customHeight="1">
      <c r="A39" s="24"/>
      <c r="B39" s="24" t="s">
        <v>6</v>
      </c>
      <c r="C39" s="24"/>
      <c r="D39" s="24"/>
      <c r="E39" s="17"/>
      <c r="F39" s="24"/>
      <c r="G39" s="24"/>
      <c r="H39" s="24"/>
      <c r="I39" s="24"/>
      <c r="J39" s="24"/>
      <c r="K39" s="24"/>
      <c r="L39" s="24"/>
      <c r="M39" s="25" t="s">
        <v>78</v>
      </c>
      <c r="N39" s="26">
        <v>0.5</v>
      </c>
      <c r="O39" s="4"/>
    </row>
    <row r="40" spans="1:15" ht="42" customHeight="1">
      <c r="A40" s="24"/>
      <c r="B40" s="24" t="s">
        <v>6</v>
      </c>
      <c r="C40" s="24">
        <v>2017</v>
      </c>
      <c r="D40" s="24"/>
      <c r="E40" s="17"/>
      <c r="F40" s="24">
        <v>2584.2</v>
      </c>
      <c r="G40" s="24">
        <v>164.3</v>
      </c>
      <c r="H40" s="24">
        <v>171.2</v>
      </c>
      <c r="I40" s="24">
        <v>870</v>
      </c>
      <c r="J40" s="24">
        <v>0</v>
      </c>
      <c r="K40" s="24">
        <v>0</v>
      </c>
      <c r="L40" s="24">
        <v>1378.7</v>
      </c>
      <c r="M40" s="25" t="s">
        <v>79</v>
      </c>
      <c r="N40" s="26">
        <v>1</v>
      </c>
      <c r="O40" s="4"/>
    </row>
    <row r="41" spans="1:15" ht="125.25" customHeight="1">
      <c r="A41" s="24"/>
      <c r="B41" s="25" t="s">
        <v>6</v>
      </c>
      <c r="C41" s="25">
        <v>2018</v>
      </c>
      <c r="D41" s="25"/>
      <c r="E41" s="17"/>
      <c r="F41" s="24">
        <v>2584.2</v>
      </c>
      <c r="G41" s="24">
        <v>164.3</v>
      </c>
      <c r="H41" s="24">
        <v>171.2</v>
      </c>
      <c r="I41" s="24">
        <v>870</v>
      </c>
      <c r="J41" s="24">
        <v>0</v>
      </c>
      <c r="K41" s="24">
        <v>0</v>
      </c>
      <c r="L41" s="24">
        <v>1378.7</v>
      </c>
      <c r="M41" s="25" t="s">
        <v>183</v>
      </c>
      <c r="N41" s="25" t="s">
        <v>105</v>
      </c>
      <c r="O41" s="4"/>
    </row>
    <row r="42" spans="1:15" ht="51" customHeight="1">
      <c r="A42" s="6" t="s">
        <v>46</v>
      </c>
      <c r="B42" s="14" t="s">
        <v>18</v>
      </c>
      <c r="C42" s="14"/>
      <c r="D42" s="25" t="s">
        <v>115</v>
      </c>
      <c r="E42" s="9"/>
      <c r="F42" s="9">
        <f aca="true" t="shared" si="12" ref="F42:L42">SUM(F43:F44)</f>
        <v>28448.700000000004</v>
      </c>
      <c r="G42" s="9">
        <f t="shared" si="12"/>
        <v>10493</v>
      </c>
      <c r="H42" s="9">
        <f t="shared" si="12"/>
        <v>7613.9</v>
      </c>
      <c r="I42" s="9">
        <f t="shared" si="12"/>
        <v>1138</v>
      </c>
      <c r="J42" s="9">
        <f t="shared" si="12"/>
        <v>0</v>
      </c>
      <c r="K42" s="9">
        <f t="shared" si="12"/>
        <v>0</v>
      </c>
      <c r="L42" s="9">
        <f t="shared" si="12"/>
        <v>9203.8</v>
      </c>
      <c r="M42" s="25" t="s">
        <v>80</v>
      </c>
      <c r="N42" s="25" t="s">
        <v>106</v>
      </c>
      <c r="O42" s="4"/>
    </row>
    <row r="43" spans="1:15" ht="17.25" customHeight="1">
      <c r="A43" s="18"/>
      <c r="B43" s="25"/>
      <c r="C43" s="25">
        <v>2017</v>
      </c>
      <c r="D43" s="25"/>
      <c r="E43" s="9"/>
      <c r="F43" s="24">
        <f>SUM(G43:L43)</f>
        <v>14010.900000000001</v>
      </c>
      <c r="G43" s="24">
        <v>5151</v>
      </c>
      <c r="H43" s="24">
        <v>3715.7</v>
      </c>
      <c r="I43" s="24">
        <v>560.5</v>
      </c>
      <c r="J43" s="24">
        <v>0</v>
      </c>
      <c r="K43" s="24">
        <v>0</v>
      </c>
      <c r="L43" s="24">
        <v>4583.7</v>
      </c>
      <c r="M43" s="24"/>
      <c r="N43" s="24"/>
      <c r="O43" s="4"/>
    </row>
    <row r="44" spans="1:15" ht="18.75" customHeight="1">
      <c r="A44" s="18"/>
      <c r="B44" s="25"/>
      <c r="C44" s="25">
        <v>2018</v>
      </c>
      <c r="D44" s="25"/>
      <c r="E44" s="9"/>
      <c r="F44" s="24">
        <f>SUM(G44:L44)</f>
        <v>14437.800000000001</v>
      </c>
      <c r="G44" s="24">
        <v>5342</v>
      </c>
      <c r="H44" s="24">
        <v>3898.2</v>
      </c>
      <c r="I44" s="24">
        <v>577.5</v>
      </c>
      <c r="J44" s="24">
        <v>0</v>
      </c>
      <c r="K44" s="24">
        <v>0</v>
      </c>
      <c r="L44" s="24">
        <v>4620.1</v>
      </c>
      <c r="M44" s="24"/>
      <c r="N44" s="24"/>
      <c r="O44" s="4"/>
    </row>
    <row r="45" spans="1:15" ht="60" customHeight="1">
      <c r="A45" s="6" t="s">
        <v>47</v>
      </c>
      <c r="B45" s="14" t="s">
        <v>19</v>
      </c>
      <c r="C45" s="14"/>
      <c r="D45" s="25" t="s">
        <v>116</v>
      </c>
      <c r="E45" s="14"/>
      <c r="F45" s="9">
        <f aca="true" t="shared" si="13" ref="F45:L45">SUM(F46:F47)</f>
        <v>620</v>
      </c>
      <c r="G45" s="9">
        <f t="shared" si="13"/>
        <v>0</v>
      </c>
      <c r="H45" s="9">
        <f t="shared" si="13"/>
        <v>0</v>
      </c>
      <c r="I45" s="9">
        <f t="shared" si="13"/>
        <v>620</v>
      </c>
      <c r="J45" s="9">
        <f t="shared" si="13"/>
        <v>0</v>
      </c>
      <c r="K45" s="9">
        <f t="shared" si="13"/>
        <v>0</v>
      </c>
      <c r="L45" s="9">
        <f t="shared" si="13"/>
        <v>0</v>
      </c>
      <c r="M45" s="16" t="s">
        <v>69</v>
      </c>
      <c r="N45" s="27">
        <v>0.145</v>
      </c>
      <c r="O45" s="4"/>
    </row>
    <row r="46" spans="1:15" ht="15">
      <c r="A46" s="18"/>
      <c r="B46" s="25"/>
      <c r="C46" s="25">
        <v>2017</v>
      </c>
      <c r="D46" s="25"/>
      <c r="E46" s="25"/>
      <c r="F46" s="24">
        <v>310</v>
      </c>
      <c r="G46" s="24">
        <v>0</v>
      </c>
      <c r="H46" s="24">
        <v>0</v>
      </c>
      <c r="I46" s="24">
        <v>310</v>
      </c>
      <c r="J46" s="24">
        <v>0</v>
      </c>
      <c r="K46" s="24">
        <v>0</v>
      </c>
      <c r="L46" s="24">
        <v>0</v>
      </c>
      <c r="M46" s="24"/>
      <c r="N46" s="24"/>
      <c r="O46" s="4"/>
    </row>
    <row r="47" spans="1:15" ht="15">
      <c r="A47" s="18"/>
      <c r="B47" s="25"/>
      <c r="C47" s="25">
        <v>2018</v>
      </c>
      <c r="D47" s="25"/>
      <c r="E47" s="25"/>
      <c r="F47" s="24">
        <v>310</v>
      </c>
      <c r="G47" s="24">
        <v>0</v>
      </c>
      <c r="H47" s="24">
        <v>0</v>
      </c>
      <c r="I47" s="24">
        <v>310</v>
      </c>
      <c r="J47" s="24">
        <v>0</v>
      </c>
      <c r="K47" s="24">
        <v>0</v>
      </c>
      <c r="L47" s="24">
        <v>0</v>
      </c>
      <c r="M47" s="24"/>
      <c r="N47" s="24"/>
      <c r="O47" s="4"/>
    </row>
    <row r="48" spans="1:15" ht="36.75" customHeight="1">
      <c r="A48" s="6" t="s">
        <v>48</v>
      </c>
      <c r="B48" s="14" t="s">
        <v>20</v>
      </c>
      <c r="C48" s="14"/>
      <c r="D48" s="25" t="s">
        <v>117</v>
      </c>
      <c r="E48" s="14"/>
      <c r="F48" s="9">
        <f aca="true" t="shared" si="14" ref="F48:L48">SUM(F49:F51)</f>
        <v>50571</v>
      </c>
      <c r="G48" s="9">
        <f t="shared" si="14"/>
        <v>0</v>
      </c>
      <c r="H48" s="9">
        <f t="shared" si="14"/>
        <v>794</v>
      </c>
      <c r="I48" s="9">
        <f t="shared" si="14"/>
        <v>49777</v>
      </c>
      <c r="J48" s="9">
        <f t="shared" si="14"/>
        <v>0</v>
      </c>
      <c r="K48" s="9">
        <f t="shared" si="14"/>
        <v>0</v>
      </c>
      <c r="L48" s="9">
        <f t="shared" si="14"/>
        <v>0</v>
      </c>
      <c r="M48" s="16" t="s">
        <v>81</v>
      </c>
      <c r="N48" s="26">
        <v>0.9</v>
      </c>
      <c r="O48" s="4"/>
    </row>
    <row r="49" spans="1:15" ht="55.5" customHeight="1">
      <c r="A49" s="18"/>
      <c r="B49" s="25"/>
      <c r="C49" s="38">
        <v>2017</v>
      </c>
      <c r="D49" s="38"/>
      <c r="E49" s="38"/>
      <c r="F49" s="37">
        <v>24680</v>
      </c>
      <c r="G49" s="37">
        <v>0</v>
      </c>
      <c r="H49" s="37">
        <v>387</v>
      </c>
      <c r="I49" s="37">
        <v>24293</v>
      </c>
      <c r="J49" s="37">
        <v>0</v>
      </c>
      <c r="K49" s="37">
        <v>0</v>
      </c>
      <c r="L49" s="37">
        <v>0</v>
      </c>
      <c r="M49" s="15" t="s">
        <v>82</v>
      </c>
      <c r="N49" s="26">
        <v>1</v>
      </c>
      <c r="O49" s="4"/>
    </row>
    <row r="50" spans="1:15" ht="42.75" customHeight="1">
      <c r="A50" s="18"/>
      <c r="B50" s="25"/>
      <c r="C50" s="38">
        <v>2018</v>
      </c>
      <c r="D50" s="38"/>
      <c r="E50" s="38"/>
      <c r="F50" s="37">
        <v>25891</v>
      </c>
      <c r="G50" s="37">
        <v>0</v>
      </c>
      <c r="H50" s="37">
        <v>407</v>
      </c>
      <c r="I50" s="37">
        <v>25484</v>
      </c>
      <c r="J50" s="37">
        <v>0</v>
      </c>
      <c r="K50" s="37">
        <v>0</v>
      </c>
      <c r="L50" s="37">
        <v>0</v>
      </c>
      <c r="M50" s="15" t="s">
        <v>83</v>
      </c>
      <c r="N50" s="26">
        <v>0.8</v>
      </c>
      <c r="O50" s="4"/>
    </row>
    <row r="51" spans="1:15" ht="54" customHeight="1">
      <c r="A51" s="18"/>
      <c r="B51" s="25"/>
      <c r="C51" s="25"/>
      <c r="D51" s="25"/>
      <c r="E51" s="25"/>
      <c r="F51" s="24"/>
      <c r="G51" s="24"/>
      <c r="H51" s="24"/>
      <c r="I51" s="24"/>
      <c r="J51" s="24"/>
      <c r="K51" s="24"/>
      <c r="L51" s="24"/>
      <c r="M51" s="15" t="s">
        <v>84</v>
      </c>
      <c r="N51" s="24" t="s">
        <v>107</v>
      </c>
      <c r="O51" s="4"/>
    </row>
    <row r="52" spans="1:15" ht="132" customHeight="1">
      <c r="A52" s="6" t="s">
        <v>49</v>
      </c>
      <c r="B52" s="21" t="s">
        <v>21</v>
      </c>
      <c r="C52" s="17"/>
      <c r="D52" s="16" t="s">
        <v>114</v>
      </c>
      <c r="E52" s="17"/>
      <c r="F52" s="9">
        <f aca="true" t="shared" si="15" ref="F52:L52">SUM(F53:F54)</f>
        <v>6894</v>
      </c>
      <c r="G52" s="9">
        <f t="shared" si="15"/>
        <v>1600</v>
      </c>
      <c r="H52" s="9">
        <f t="shared" si="15"/>
        <v>400</v>
      </c>
      <c r="I52" s="9">
        <f t="shared" si="15"/>
        <v>4894</v>
      </c>
      <c r="J52" s="9">
        <f t="shared" si="15"/>
        <v>0</v>
      </c>
      <c r="K52" s="9">
        <f t="shared" si="15"/>
        <v>0</v>
      </c>
      <c r="L52" s="9">
        <f t="shared" si="15"/>
        <v>0</v>
      </c>
      <c r="M52" s="25" t="s">
        <v>58</v>
      </c>
      <c r="N52" s="27">
        <v>0.065</v>
      </c>
      <c r="O52" s="4"/>
    </row>
    <row r="53" spans="1:15" ht="27" customHeight="1">
      <c r="A53" s="18"/>
      <c r="B53" s="24"/>
      <c r="C53" s="37">
        <v>2017</v>
      </c>
      <c r="D53" s="37"/>
      <c r="E53" s="17"/>
      <c r="F53" s="37">
        <v>3447</v>
      </c>
      <c r="G53" s="37">
        <v>800</v>
      </c>
      <c r="H53" s="37">
        <v>200</v>
      </c>
      <c r="I53" s="37">
        <v>2447</v>
      </c>
      <c r="J53" s="37">
        <v>0</v>
      </c>
      <c r="K53" s="37">
        <v>0</v>
      </c>
      <c r="L53" s="37">
        <v>0</v>
      </c>
      <c r="M53" s="25" t="s">
        <v>60</v>
      </c>
      <c r="N53" s="24" t="s">
        <v>108</v>
      </c>
      <c r="O53" s="4"/>
    </row>
    <row r="54" spans="1:15" ht="39" customHeight="1">
      <c r="A54" s="18"/>
      <c r="B54" s="24"/>
      <c r="C54" s="37">
        <v>2018</v>
      </c>
      <c r="D54" s="37"/>
      <c r="E54" s="17"/>
      <c r="F54" s="37">
        <v>3447</v>
      </c>
      <c r="G54" s="37">
        <v>800</v>
      </c>
      <c r="H54" s="37">
        <v>200</v>
      </c>
      <c r="I54" s="37">
        <v>2447</v>
      </c>
      <c r="J54" s="37">
        <v>0</v>
      </c>
      <c r="K54" s="37">
        <v>0</v>
      </c>
      <c r="L54" s="37">
        <v>0</v>
      </c>
      <c r="M54" s="16" t="s">
        <v>62</v>
      </c>
      <c r="N54" s="27">
        <v>0.0005</v>
      </c>
      <c r="O54" s="4"/>
    </row>
    <row r="55" spans="1:19" ht="51" customHeight="1">
      <c r="A55" s="6" t="s">
        <v>50</v>
      </c>
      <c r="B55" s="14" t="s">
        <v>22</v>
      </c>
      <c r="C55" s="14"/>
      <c r="D55" s="25" t="s">
        <v>118</v>
      </c>
      <c r="E55" s="14"/>
      <c r="F55" s="9">
        <f aca="true" t="shared" si="16" ref="F55:L55">SUM(F56:F57)</f>
        <v>5090</v>
      </c>
      <c r="G55" s="9">
        <f t="shared" si="16"/>
        <v>0</v>
      </c>
      <c r="H55" s="9">
        <f t="shared" si="16"/>
        <v>0</v>
      </c>
      <c r="I55" s="9">
        <f t="shared" si="16"/>
        <v>5090</v>
      </c>
      <c r="J55" s="9">
        <f t="shared" si="16"/>
        <v>0</v>
      </c>
      <c r="K55" s="9">
        <f t="shared" si="16"/>
        <v>0</v>
      </c>
      <c r="L55" s="9">
        <f t="shared" si="16"/>
        <v>0</v>
      </c>
      <c r="M55" s="25" t="s">
        <v>87</v>
      </c>
      <c r="N55" s="24" t="s">
        <v>109</v>
      </c>
      <c r="O55" s="4"/>
      <c r="P55" s="4"/>
      <c r="Q55" s="4"/>
      <c r="R55" s="4"/>
      <c r="S55" s="4"/>
    </row>
    <row r="56" spans="1:15" ht="17.25" customHeight="1">
      <c r="A56" s="24"/>
      <c r="B56" s="25"/>
      <c r="C56" s="25">
        <v>2017</v>
      </c>
      <c r="D56" s="25"/>
      <c r="E56" s="25"/>
      <c r="F56" s="24">
        <v>2545</v>
      </c>
      <c r="G56" s="24">
        <v>0</v>
      </c>
      <c r="H56" s="24">
        <v>0</v>
      </c>
      <c r="I56" s="24">
        <v>2545</v>
      </c>
      <c r="J56" s="24">
        <v>0</v>
      </c>
      <c r="K56" s="24">
        <v>0</v>
      </c>
      <c r="L56" s="24">
        <v>0</v>
      </c>
      <c r="M56" s="25"/>
      <c r="N56" s="24"/>
      <c r="O56" s="4"/>
    </row>
    <row r="57" spans="1:15" ht="15.75" customHeight="1">
      <c r="A57" s="24"/>
      <c r="B57" s="25"/>
      <c r="C57" s="25">
        <v>2018</v>
      </c>
      <c r="D57" s="25"/>
      <c r="E57" s="25"/>
      <c r="F57" s="24">
        <v>2545</v>
      </c>
      <c r="G57" s="24">
        <v>0</v>
      </c>
      <c r="H57" s="24">
        <v>0</v>
      </c>
      <c r="I57" s="24">
        <v>2545</v>
      </c>
      <c r="J57" s="24">
        <v>0</v>
      </c>
      <c r="K57" s="24">
        <v>0</v>
      </c>
      <c r="L57" s="24">
        <v>0</v>
      </c>
      <c r="M57" s="25"/>
      <c r="N57" s="24"/>
      <c r="O57" s="4"/>
    </row>
    <row r="58" spans="1:15" ht="108.75" customHeight="1">
      <c r="A58" s="6" t="s">
        <v>51</v>
      </c>
      <c r="B58" s="14" t="s">
        <v>23</v>
      </c>
      <c r="C58" s="14"/>
      <c r="D58" s="25" t="s">
        <v>119</v>
      </c>
      <c r="E58" s="14"/>
      <c r="F58" s="37">
        <v>200</v>
      </c>
      <c r="G58" s="37">
        <f>SUM(G59:G60)</f>
        <v>0</v>
      </c>
      <c r="H58" s="37">
        <f>SUM(H59:H60)</f>
        <v>0</v>
      </c>
      <c r="I58" s="37">
        <v>200</v>
      </c>
      <c r="J58" s="37">
        <f>SUM(J59:J60)</f>
        <v>0</v>
      </c>
      <c r="K58" s="37">
        <f>SUM(K59:K60)</f>
        <v>0</v>
      </c>
      <c r="L58" s="9">
        <f>SUM(L59:L60)</f>
        <v>0</v>
      </c>
      <c r="M58" s="25" t="s">
        <v>87</v>
      </c>
      <c r="N58" s="24" t="s">
        <v>109</v>
      </c>
      <c r="O58" s="4"/>
    </row>
    <row r="59" spans="1:15" ht="14.25" customHeight="1">
      <c r="A59" s="24"/>
      <c r="B59" s="25"/>
      <c r="C59" s="25">
        <v>2017</v>
      </c>
      <c r="D59" s="25"/>
      <c r="E59" s="25"/>
      <c r="F59" s="19">
        <v>100</v>
      </c>
      <c r="G59" s="19">
        <v>0</v>
      </c>
      <c r="H59" s="19">
        <v>0</v>
      </c>
      <c r="I59" s="19">
        <v>100</v>
      </c>
      <c r="J59" s="19">
        <v>0</v>
      </c>
      <c r="K59" s="19">
        <v>0</v>
      </c>
      <c r="L59" s="24">
        <v>0</v>
      </c>
      <c r="M59" s="25"/>
      <c r="N59" s="24"/>
      <c r="O59" s="4"/>
    </row>
    <row r="60" spans="1:15" ht="16.5" customHeight="1">
      <c r="A60" s="24"/>
      <c r="B60" s="24"/>
      <c r="C60" s="24">
        <v>2018</v>
      </c>
      <c r="D60" s="24"/>
      <c r="E60" s="24"/>
      <c r="F60" s="19">
        <v>100</v>
      </c>
      <c r="G60" s="19">
        <v>0</v>
      </c>
      <c r="H60" s="19">
        <v>0</v>
      </c>
      <c r="I60" s="19">
        <v>100</v>
      </c>
      <c r="J60" s="19">
        <v>0</v>
      </c>
      <c r="K60" s="19">
        <v>0</v>
      </c>
      <c r="L60" s="24">
        <v>0</v>
      </c>
      <c r="M60" s="24"/>
      <c r="N60" s="24"/>
      <c r="O60" s="4"/>
    </row>
    <row r="61" spans="1:15" ht="15">
      <c r="A61" s="24" t="s">
        <v>180</v>
      </c>
      <c r="B61" s="24" t="s">
        <v>25</v>
      </c>
      <c r="C61" s="24"/>
      <c r="D61" s="24"/>
      <c r="E61" s="24"/>
      <c r="F61" s="24">
        <v>200</v>
      </c>
      <c r="G61" s="24">
        <f>SUM(G62:G63)</f>
        <v>0</v>
      </c>
      <c r="H61" s="24">
        <f>SUM(H62:H63)</f>
        <v>0</v>
      </c>
      <c r="I61" s="24">
        <v>200</v>
      </c>
      <c r="J61" s="24">
        <f>SUM(J62:J63)</f>
        <v>0</v>
      </c>
      <c r="K61" s="24">
        <f>SUM(K62:K63)</f>
        <v>0</v>
      </c>
      <c r="L61" s="24">
        <f>SUM(L62:L63)</f>
        <v>0</v>
      </c>
      <c r="M61" s="24"/>
      <c r="N61" s="24"/>
      <c r="O61" s="4"/>
    </row>
    <row r="62" spans="1:15" ht="15" customHeight="1">
      <c r="A62" s="24"/>
      <c r="B62" s="24"/>
      <c r="C62" s="24">
        <v>2017</v>
      </c>
      <c r="D62" s="24"/>
      <c r="E62" s="24"/>
      <c r="F62" s="19">
        <v>100</v>
      </c>
      <c r="G62" s="19">
        <v>0</v>
      </c>
      <c r="H62" s="19">
        <v>0</v>
      </c>
      <c r="I62" s="19">
        <v>100</v>
      </c>
      <c r="J62" s="19">
        <v>0</v>
      </c>
      <c r="K62" s="19">
        <v>0</v>
      </c>
      <c r="L62" s="19">
        <v>0</v>
      </c>
      <c r="M62" s="24"/>
      <c r="N62" s="24"/>
      <c r="O62" s="4"/>
    </row>
    <row r="63" spans="1:15" ht="15">
      <c r="A63" s="24"/>
      <c r="B63" s="24"/>
      <c r="C63" s="24">
        <v>2018</v>
      </c>
      <c r="D63" s="24"/>
      <c r="E63" s="24"/>
      <c r="F63" s="19">
        <v>100</v>
      </c>
      <c r="G63" s="19">
        <v>0</v>
      </c>
      <c r="H63" s="19">
        <v>0</v>
      </c>
      <c r="I63" s="19">
        <v>100</v>
      </c>
      <c r="J63" s="19">
        <v>0</v>
      </c>
      <c r="K63" s="19">
        <v>0</v>
      </c>
      <c r="L63" s="19">
        <v>0</v>
      </c>
      <c r="M63" s="24"/>
      <c r="N63" s="24"/>
      <c r="O63" s="4"/>
    </row>
    <row r="64" spans="1:18" ht="98.25" customHeight="1">
      <c r="A64" s="6" t="s">
        <v>52</v>
      </c>
      <c r="B64" s="14" t="s">
        <v>24</v>
      </c>
      <c r="C64" s="14"/>
      <c r="D64" s="25" t="s">
        <v>121</v>
      </c>
      <c r="E64" s="14"/>
      <c r="F64" s="9">
        <f aca="true" t="shared" si="17" ref="F64:L64">SUM(F65:F66)</f>
        <v>45254</v>
      </c>
      <c r="G64" s="9">
        <f t="shared" si="17"/>
        <v>0</v>
      </c>
      <c r="H64" s="9">
        <f t="shared" si="17"/>
        <v>1662</v>
      </c>
      <c r="I64" s="9">
        <f t="shared" si="17"/>
        <v>43592</v>
      </c>
      <c r="J64" s="9">
        <f t="shared" si="17"/>
        <v>0</v>
      </c>
      <c r="K64" s="9">
        <f t="shared" si="17"/>
        <v>0</v>
      </c>
      <c r="L64" s="9">
        <f t="shared" si="17"/>
        <v>0</v>
      </c>
      <c r="M64" s="25" t="s">
        <v>85</v>
      </c>
      <c r="N64" s="22">
        <v>0.4</v>
      </c>
      <c r="O64" s="3"/>
      <c r="P64" s="3"/>
      <c r="Q64" s="3"/>
      <c r="R64" s="3"/>
    </row>
    <row r="65" spans="1:15" ht="15">
      <c r="A65" s="24"/>
      <c r="B65" s="24"/>
      <c r="C65" s="24">
        <v>2017</v>
      </c>
      <c r="D65" s="24"/>
      <c r="E65" s="14"/>
      <c r="F65" s="24">
        <v>22627</v>
      </c>
      <c r="G65" s="24">
        <v>0</v>
      </c>
      <c r="H65" s="24">
        <v>831</v>
      </c>
      <c r="I65" s="24">
        <v>21796</v>
      </c>
      <c r="J65" s="24">
        <v>0</v>
      </c>
      <c r="K65" s="24">
        <v>0</v>
      </c>
      <c r="L65" s="24">
        <v>0</v>
      </c>
      <c r="M65" s="24"/>
      <c r="N65" s="24"/>
      <c r="O65" s="4"/>
    </row>
    <row r="66" spans="1:15" ht="15">
      <c r="A66" s="24"/>
      <c r="B66" s="24"/>
      <c r="C66" s="24">
        <v>2018</v>
      </c>
      <c r="D66" s="24"/>
      <c r="E66" s="14"/>
      <c r="F66" s="24">
        <v>22627</v>
      </c>
      <c r="G66" s="24">
        <v>0</v>
      </c>
      <c r="H66" s="24">
        <v>831</v>
      </c>
      <c r="I66" s="24">
        <v>21796</v>
      </c>
      <c r="J66" s="24">
        <v>0</v>
      </c>
      <c r="K66" s="24">
        <v>0</v>
      </c>
      <c r="L66" s="24">
        <v>0</v>
      </c>
      <c r="M66" s="24"/>
      <c r="N66" s="24"/>
      <c r="O66" s="4"/>
    </row>
    <row r="67" spans="1:15" ht="15">
      <c r="A67" s="45" t="s">
        <v>92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7"/>
      <c r="O67" s="4"/>
    </row>
    <row r="68" spans="1:15" ht="15">
      <c r="A68" s="24"/>
      <c r="B68" s="9" t="s">
        <v>15</v>
      </c>
      <c r="C68" s="9"/>
      <c r="D68" s="9" t="s">
        <v>6</v>
      </c>
      <c r="E68" s="9" t="s">
        <v>6</v>
      </c>
      <c r="F68" s="9">
        <f>SUM(F69:F70)</f>
        <v>321909.7</v>
      </c>
      <c r="G68" s="9">
        <f aca="true" t="shared" si="18" ref="G68:L68">SUM(G69:G70)</f>
        <v>1170</v>
      </c>
      <c r="H68" s="9">
        <f t="shared" si="18"/>
        <v>298764.1</v>
      </c>
      <c r="I68" s="9">
        <f t="shared" si="18"/>
        <v>8975.6</v>
      </c>
      <c r="J68" s="9">
        <f t="shared" si="18"/>
        <v>0</v>
      </c>
      <c r="K68" s="9">
        <f t="shared" si="18"/>
        <v>13000</v>
      </c>
      <c r="L68" s="9">
        <f t="shared" si="18"/>
        <v>0</v>
      </c>
      <c r="M68" s="24" t="s">
        <v>6</v>
      </c>
      <c r="N68" s="24"/>
      <c r="O68" s="4"/>
    </row>
    <row r="69" spans="1:15" ht="15">
      <c r="A69" s="24"/>
      <c r="B69" s="9">
        <v>2017</v>
      </c>
      <c r="C69" s="9">
        <v>2017</v>
      </c>
      <c r="D69" s="9"/>
      <c r="E69" s="9" t="s">
        <v>6</v>
      </c>
      <c r="F69" s="9">
        <f>F84+F95+F102+F112+F123+F133</f>
        <v>80546.7</v>
      </c>
      <c r="G69" s="9">
        <f>G84+G95+G102+G112+G123+G133</f>
        <v>1170</v>
      </c>
      <c r="H69" s="9">
        <f>H84+H95+H102+H112+H123+H133</f>
        <v>64517.1</v>
      </c>
      <c r="I69" s="9">
        <f>I84+I95+I102+I112+I123+I133</f>
        <v>1859.6</v>
      </c>
      <c r="J69" s="9">
        <f>J84+J95+J102+J112+J123+J133</f>
        <v>0</v>
      </c>
      <c r="K69" s="9">
        <f>K84+K95+K102+K112+K123+K133</f>
        <v>13000</v>
      </c>
      <c r="L69" s="9">
        <f>L84+L95+L102+L112+L123+L133</f>
        <v>0</v>
      </c>
      <c r="M69" s="24"/>
      <c r="N69" s="24"/>
      <c r="O69" s="4"/>
    </row>
    <row r="70" spans="1:15" ht="15">
      <c r="A70" s="24"/>
      <c r="B70" s="9">
        <v>2018</v>
      </c>
      <c r="C70" s="9">
        <v>2018</v>
      </c>
      <c r="D70" s="9"/>
      <c r="E70" s="9" t="s">
        <v>6</v>
      </c>
      <c r="F70" s="9">
        <f>F85+F96+F103+F113+F124+F134+F138</f>
        <v>241363</v>
      </c>
      <c r="G70" s="9">
        <f>G85+G96+G103+G113+G124+G134+G138</f>
        <v>0</v>
      </c>
      <c r="H70" s="9">
        <f>H85+H96+H103+H113+H124+H134+H138</f>
        <v>234247</v>
      </c>
      <c r="I70" s="9">
        <f>I85+I96+I103+I113+I124+I134+I138</f>
        <v>7116</v>
      </c>
      <c r="J70" s="9">
        <f>J85+J96+J103+J113+J124+J134+J138</f>
        <v>0</v>
      </c>
      <c r="K70" s="9">
        <f>K85+K96+K103+K113+K124+K134+K138</f>
        <v>0</v>
      </c>
      <c r="L70" s="9">
        <v>0</v>
      </c>
      <c r="M70" s="24"/>
      <c r="N70" s="24"/>
      <c r="O70" s="4"/>
    </row>
    <row r="71" spans="1:15" ht="17.25" customHeight="1">
      <c r="A71" s="45" t="s">
        <v>93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7"/>
      <c r="O71" s="4"/>
    </row>
    <row r="72" spans="1:15" ht="66" customHeight="1">
      <c r="A72" s="19" t="s">
        <v>29</v>
      </c>
      <c r="B72" s="37" t="s">
        <v>26</v>
      </c>
      <c r="C72" s="25"/>
      <c r="D72" s="25" t="s">
        <v>112</v>
      </c>
      <c r="E72" s="31"/>
      <c r="F72" s="24"/>
      <c r="G72" s="24"/>
      <c r="H72" s="24"/>
      <c r="I72" s="24"/>
      <c r="J72" s="24"/>
      <c r="K72" s="24"/>
      <c r="L72" s="24"/>
      <c r="M72" s="15" t="s">
        <v>70</v>
      </c>
      <c r="N72" s="27">
        <v>0.447</v>
      </c>
      <c r="O72" s="4"/>
    </row>
    <row r="73" spans="1:15" ht="36">
      <c r="A73" s="24" t="s">
        <v>6</v>
      </c>
      <c r="B73" s="36" t="s">
        <v>154</v>
      </c>
      <c r="C73" s="25">
        <v>2017</v>
      </c>
      <c r="D73" s="25"/>
      <c r="E73" s="25"/>
      <c r="F73" s="24">
        <v>1515</v>
      </c>
      <c r="G73" s="24">
        <v>1170</v>
      </c>
      <c r="H73" s="24">
        <v>330</v>
      </c>
      <c r="I73" s="24">
        <v>15</v>
      </c>
      <c r="J73" s="24"/>
      <c r="K73" s="24"/>
      <c r="L73" s="24"/>
      <c r="M73" s="25" t="s">
        <v>61</v>
      </c>
      <c r="N73" s="27">
        <v>0.012</v>
      </c>
      <c r="O73" s="4"/>
    </row>
    <row r="74" spans="1:15" ht="15">
      <c r="A74" s="39"/>
      <c r="B74" s="40"/>
      <c r="C74" s="40">
        <v>2018</v>
      </c>
      <c r="D74" s="40"/>
      <c r="E74" s="40"/>
      <c r="F74" s="39">
        <v>9500</v>
      </c>
      <c r="G74" s="39">
        <v>0</v>
      </c>
      <c r="H74" s="39">
        <v>9405</v>
      </c>
      <c r="I74" s="39">
        <v>95</v>
      </c>
      <c r="J74" s="39"/>
      <c r="K74" s="39"/>
      <c r="L74" s="39"/>
      <c r="M74" s="40"/>
      <c r="N74" s="27"/>
      <c r="O74" s="4"/>
    </row>
    <row r="75" spans="1:15" ht="24">
      <c r="A75" s="24" t="s">
        <v>6</v>
      </c>
      <c r="B75" s="32" t="s">
        <v>155</v>
      </c>
      <c r="C75" s="24">
        <v>2017</v>
      </c>
      <c r="D75" s="24"/>
      <c r="E75" s="24"/>
      <c r="F75" s="24">
        <v>3932</v>
      </c>
      <c r="G75" s="24">
        <v>0</v>
      </c>
      <c r="H75" s="24">
        <v>3932</v>
      </c>
      <c r="I75" s="24">
        <v>0</v>
      </c>
      <c r="J75" s="24"/>
      <c r="K75" s="24"/>
      <c r="L75" s="24"/>
      <c r="M75" s="15" t="s">
        <v>88</v>
      </c>
      <c r="N75" s="37" t="s">
        <v>110</v>
      </c>
      <c r="O75" s="4"/>
    </row>
    <row r="76" spans="1:15" ht="36">
      <c r="A76" s="24" t="s">
        <v>6</v>
      </c>
      <c r="B76" s="25" t="s">
        <v>131</v>
      </c>
      <c r="C76" s="24">
        <v>2017</v>
      </c>
      <c r="D76" s="24"/>
      <c r="E76" s="24"/>
      <c r="F76" s="24">
        <v>1500</v>
      </c>
      <c r="G76" s="24">
        <v>0</v>
      </c>
      <c r="H76" s="24">
        <v>0</v>
      </c>
      <c r="I76" s="24">
        <v>1500</v>
      </c>
      <c r="J76" s="24"/>
      <c r="K76" s="24"/>
      <c r="L76" s="24"/>
      <c r="M76" s="38" t="s">
        <v>75</v>
      </c>
      <c r="N76" s="37" t="s">
        <v>111</v>
      </c>
      <c r="O76" s="4"/>
    </row>
    <row r="77" spans="1:15" ht="15">
      <c r="A77" s="39"/>
      <c r="B77" s="40"/>
      <c r="C77" s="39">
        <v>2018</v>
      </c>
      <c r="D77" s="39"/>
      <c r="E77" s="39"/>
      <c r="F77" s="39">
        <v>2500</v>
      </c>
      <c r="G77" s="39">
        <v>0</v>
      </c>
      <c r="H77" s="39">
        <v>2475</v>
      </c>
      <c r="I77" s="39">
        <v>25</v>
      </c>
      <c r="J77" s="39"/>
      <c r="K77" s="39"/>
      <c r="L77" s="39"/>
      <c r="M77" s="40"/>
      <c r="N77" s="39"/>
      <c r="O77" s="4"/>
    </row>
    <row r="78" spans="1:15" ht="24">
      <c r="A78" s="39"/>
      <c r="B78" s="40" t="s">
        <v>166</v>
      </c>
      <c r="C78" s="39">
        <v>2018</v>
      </c>
      <c r="D78" s="39"/>
      <c r="E78" s="39"/>
      <c r="F78" s="39">
        <v>5000</v>
      </c>
      <c r="G78" s="39">
        <v>0</v>
      </c>
      <c r="H78" s="39">
        <v>4950</v>
      </c>
      <c r="I78" s="39">
        <v>50</v>
      </c>
      <c r="J78" s="39"/>
      <c r="K78" s="39"/>
      <c r="L78" s="39"/>
      <c r="M78" s="40"/>
      <c r="N78" s="39"/>
      <c r="O78" s="4"/>
    </row>
    <row r="79" spans="1:15" ht="24">
      <c r="A79" s="39"/>
      <c r="B79" s="40" t="s">
        <v>165</v>
      </c>
      <c r="C79" s="40">
        <v>2018</v>
      </c>
      <c r="D79" s="39"/>
      <c r="E79" s="39"/>
      <c r="F79" s="39">
        <v>1000</v>
      </c>
      <c r="G79" s="39">
        <v>0</v>
      </c>
      <c r="H79" s="39">
        <v>950</v>
      </c>
      <c r="I79" s="39">
        <v>50</v>
      </c>
      <c r="J79" s="39"/>
      <c r="K79" s="39"/>
      <c r="L79" s="39"/>
      <c r="M79" s="40"/>
      <c r="N79" s="39"/>
      <c r="O79" s="4"/>
    </row>
    <row r="80" spans="1:15" ht="26.25" customHeight="1">
      <c r="A80" s="18"/>
      <c r="B80" s="38" t="s">
        <v>157</v>
      </c>
      <c r="C80" s="38">
        <v>2018</v>
      </c>
      <c r="D80" s="38"/>
      <c r="E80" s="38"/>
      <c r="F80" s="37">
        <v>3900</v>
      </c>
      <c r="G80" s="37">
        <v>0</v>
      </c>
      <c r="H80" s="37">
        <v>3705</v>
      </c>
      <c r="I80" s="37">
        <v>195</v>
      </c>
      <c r="J80" s="37"/>
      <c r="K80" s="37"/>
      <c r="L80" s="37"/>
      <c r="M80" s="38"/>
      <c r="N80" s="26"/>
      <c r="O80" s="4"/>
    </row>
    <row r="81" spans="1:15" ht="26.25" customHeight="1">
      <c r="A81" s="18"/>
      <c r="B81" s="38" t="s">
        <v>158</v>
      </c>
      <c r="C81" s="38">
        <v>2018</v>
      </c>
      <c r="D81" s="38"/>
      <c r="E81" s="38"/>
      <c r="F81" s="37">
        <v>1570</v>
      </c>
      <c r="G81" s="37">
        <v>0</v>
      </c>
      <c r="H81" s="37">
        <v>1491</v>
      </c>
      <c r="I81" s="37">
        <v>79</v>
      </c>
      <c r="J81" s="37"/>
      <c r="K81" s="37"/>
      <c r="L81" s="37"/>
      <c r="M81" s="38"/>
      <c r="N81" s="26"/>
      <c r="O81" s="4"/>
    </row>
    <row r="82" spans="1:15" ht="64.5" customHeight="1">
      <c r="A82" s="18" t="s">
        <v>156</v>
      </c>
      <c r="B82" s="38" t="s">
        <v>164</v>
      </c>
      <c r="C82" s="38">
        <v>2018</v>
      </c>
      <c r="D82" s="38"/>
      <c r="E82" s="38"/>
      <c r="F82" s="37">
        <v>10000</v>
      </c>
      <c r="G82" s="37">
        <v>0</v>
      </c>
      <c r="H82" s="37">
        <v>9960</v>
      </c>
      <c r="I82" s="37">
        <v>40</v>
      </c>
      <c r="J82" s="37"/>
      <c r="K82" s="37"/>
      <c r="L82" s="37"/>
      <c r="M82" s="38" t="s">
        <v>74</v>
      </c>
      <c r="N82" s="26">
        <v>0.4</v>
      </c>
      <c r="O82" s="4"/>
    </row>
    <row r="83" spans="1:15" ht="15">
      <c r="A83" s="24"/>
      <c r="B83" s="9" t="s">
        <v>28</v>
      </c>
      <c r="C83" s="9"/>
      <c r="D83" s="9" t="s">
        <v>6</v>
      </c>
      <c r="E83" s="9"/>
      <c r="F83" s="9">
        <f>SUM(F84:F85)</f>
        <v>40417</v>
      </c>
      <c r="G83" s="9">
        <f>SUM(G84:G85)</f>
        <v>1170</v>
      </c>
      <c r="H83" s="9">
        <f>SUM(H84:H85)</f>
        <v>37198</v>
      </c>
      <c r="I83" s="9">
        <f>SUM(I84:I85)</f>
        <v>2049</v>
      </c>
      <c r="J83" s="9">
        <f>SUM(J84:J85)</f>
        <v>0</v>
      </c>
      <c r="K83" s="9">
        <f>SUM(K84:K85)</f>
        <v>0</v>
      </c>
      <c r="L83" s="9">
        <f>SUM(L72:L79)</f>
        <v>0</v>
      </c>
      <c r="M83" s="24"/>
      <c r="N83" s="24"/>
      <c r="O83" s="4"/>
    </row>
    <row r="84" spans="1:15" ht="15">
      <c r="A84" s="24"/>
      <c r="B84" s="24"/>
      <c r="C84" s="24">
        <v>2017</v>
      </c>
      <c r="D84" s="9"/>
      <c r="E84" s="9"/>
      <c r="F84" s="24">
        <f>F73+F75+F76</f>
        <v>6947</v>
      </c>
      <c r="G84" s="39">
        <f aca="true" t="shared" si="19" ref="G84:L84">G73+G75+G76</f>
        <v>1170</v>
      </c>
      <c r="H84" s="39">
        <f t="shared" si="19"/>
        <v>4262</v>
      </c>
      <c r="I84" s="39">
        <f t="shared" si="19"/>
        <v>1515</v>
      </c>
      <c r="J84" s="39">
        <f t="shared" si="19"/>
        <v>0</v>
      </c>
      <c r="K84" s="39">
        <f t="shared" si="19"/>
        <v>0</v>
      </c>
      <c r="L84" s="39">
        <f t="shared" si="19"/>
        <v>0</v>
      </c>
      <c r="M84" s="24"/>
      <c r="N84" s="24"/>
      <c r="O84" s="4"/>
    </row>
    <row r="85" spans="1:15" ht="17.25" customHeight="1">
      <c r="A85" s="24"/>
      <c r="B85" s="24"/>
      <c r="C85" s="24">
        <v>2018</v>
      </c>
      <c r="D85" s="9"/>
      <c r="E85" s="9"/>
      <c r="F85" s="24">
        <f>F74+F77+F78+F79+F80+F81+F82</f>
        <v>33470</v>
      </c>
      <c r="G85" s="39">
        <f aca="true" t="shared" si="20" ref="G85:L85">G74+G77+G78+G79+G80+G81+G82</f>
        <v>0</v>
      </c>
      <c r="H85" s="39">
        <f t="shared" si="20"/>
        <v>32936</v>
      </c>
      <c r="I85" s="39">
        <f t="shared" si="20"/>
        <v>534</v>
      </c>
      <c r="J85" s="39">
        <f t="shared" si="20"/>
        <v>0</v>
      </c>
      <c r="K85" s="39">
        <f t="shared" si="20"/>
        <v>0</v>
      </c>
      <c r="L85" s="39">
        <f t="shared" si="20"/>
        <v>0</v>
      </c>
      <c r="M85" s="24"/>
      <c r="N85" s="24"/>
      <c r="O85" s="4"/>
    </row>
    <row r="86" spans="1:15" ht="20.25" customHeight="1">
      <c r="A86" s="45" t="s">
        <v>94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7"/>
      <c r="O86" s="4"/>
    </row>
    <row r="87" spans="1:15" ht="29.25" customHeight="1">
      <c r="A87" s="18" t="s">
        <v>141</v>
      </c>
      <c r="B87" s="31" t="s">
        <v>159</v>
      </c>
      <c r="C87" s="24">
        <v>2018</v>
      </c>
      <c r="D87" s="24"/>
      <c r="E87" s="24"/>
      <c r="F87" s="37">
        <v>4012</v>
      </c>
      <c r="G87" s="37"/>
      <c r="H87" s="37">
        <v>4000</v>
      </c>
      <c r="I87" s="37">
        <v>12</v>
      </c>
      <c r="J87" s="24"/>
      <c r="K87" s="24"/>
      <c r="L87" s="24"/>
      <c r="M87" s="24"/>
      <c r="N87" s="28"/>
      <c r="O87" s="4"/>
    </row>
    <row r="88" spans="1:15" ht="49.5" customHeight="1">
      <c r="A88" s="18" t="s">
        <v>167</v>
      </c>
      <c r="B88" s="25" t="s">
        <v>30</v>
      </c>
      <c r="C88" s="25"/>
      <c r="D88" s="25" t="s">
        <v>113</v>
      </c>
      <c r="E88" s="25"/>
      <c r="F88" s="24"/>
      <c r="G88" s="24"/>
      <c r="H88" s="24"/>
      <c r="I88" s="24"/>
      <c r="J88" s="24"/>
      <c r="K88" s="24"/>
      <c r="L88" s="24"/>
      <c r="M88" s="25" t="s">
        <v>86</v>
      </c>
      <c r="N88" s="26">
        <v>0.92</v>
      </c>
      <c r="O88" s="4"/>
    </row>
    <row r="89" spans="1:15" ht="19.5" customHeight="1">
      <c r="A89" s="18"/>
      <c r="B89" s="40" t="s">
        <v>168</v>
      </c>
      <c r="C89" s="40">
        <v>2018</v>
      </c>
      <c r="D89" s="40"/>
      <c r="E89" s="40"/>
      <c r="F89" s="39">
        <v>27000</v>
      </c>
      <c r="G89" s="39"/>
      <c r="H89" s="39">
        <v>25650</v>
      </c>
      <c r="I89" s="39">
        <v>1350</v>
      </c>
      <c r="J89" s="39"/>
      <c r="K89" s="39"/>
      <c r="L89" s="39"/>
      <c r="M89" s="40"/>
      <c r="N89" s="26"/>
      <c r="O89" s="4"/>
    </row>
    <row r="90" spans="1:15" ht="19.5" customHeight="1">
      <c r="A90" s="18"/>
      <c r="B90" s="40" t="s">
        <v>169</v>
      </c>
      <c r="C90" s="40">
        <v>2018</v>
      </c>
      <c r="D90" s="40"/>
      <c r="E90" s="40"/>
      <c r="F90" s="39">
        <v>4803</v>
      </c>
      <c r="G90" s="39"/>
      <c r="H90" s="39">
        <v>4562</v>
      </c>
      <c r="I90" s="39">
        <v>241</v>
      </c>
      <c r="J90" s="39"/>
      <c r="K90" s="39"/>
      <c r="L90" s="39"/>
      <c r="M90" s="40"/>
      <c r="N90" s="26"/>
      <c r="O90" s="4"/>
    </row>
    <row r="91" spans="1:15" ht="19.5" customHeight="1">
      <c r="A91" s="18"/>
      <c r="B91" s="42" t="s">
        <v>184</v>
      </c>
      <c r="C91" s="42">
        <v>2018</v>
      </c>
      <c r="D91" s="42"/>
      <c r="E91" s="42"/>
      <c r="F91" s="41">
        <v>29023</v>
      </c>
      <c r="G91" s="41"/>
      <c r="H91" s="41">
        <v>27572</v>
      </c>
      <c r="I91" s="41">
        <v>1451</v>
      </c>
      <c r="J91" s="41"/>
      <c r="K91" s="41"/>
      <c r="L91" s="41"/>
      <c r="M91" s="42"/>
      <c r="N91" s="26"/>
      <c r="O91" s="4"/>
    </row>
    <row r="92" spans="1:15" ht="19.5" customHeight="1">
      <c r="A92" s="18"/>
      <c r="B92" s="42" t="s">
        <v>185</v>
      </c>
      <c r="C92" s="42">
        <v>2018</v>
      </c>
      <c r="D92" s="42"/>
      <c r="E92" s="42"/>
      <c r="F92" s="41">
        <v>30683</v>
      </c>
      <c r="G92" s="41"/>
      <c r="H92" s="41">
        <v>29149</v>
      </c>
      <c r="I92" s="41">
        <v>1534</v>
      </c>
      <c r="J92" s="41"/>
      <c r="K92" s="41"/>
      <c r="L92" s="41"/>
      <c r="M92" s="42"/>
      <c r="N92" s="26"/>
      <c r="O92" s="4"/>
    </row>
    <row r="93" spans="1:15" ht="26.25" customHeight="1">
      <c r="A93" s="24"/>
      <c r="B93" s="25" t="s">
        <v>132</v>
      </c>
      <c r="C93" s="24">
        <v>2018</v>
      </c>
      <c r="D93" s="24"/>
      <c r="E93" s="24"/>
      <c r="F93" s="24">
        <v>6640</v>
      </c>
      <c r="G93" s="24"/>
      <c r="H93" s="24">
        <v>6308</v>
      </c>
      <c r="I93" s="24">
        <v>332</v>
      </c>
      <c r="J93" s="24"/>
      <c r="K93" s="24"/>
      <c r="L93" s="24"/>
      <c r="M93" s="24"/>
      <c r="N93" s="24"/>
      <c r="O93" s="4"/>
    </row>
    <row r="94" spans="1:14" ht="15">
      <c r="A94" s="24"/>
      <c r="B94" s="25" t="s">
        <v>95</v>
      </c>
      <c r="C94" s="25"/>
      <c r="D94" s="25" t="s">
        <v>6</v>
      </c>
      <c r="E94" s="31"/>
      <c r="F94" s="9">
        <f>SUM(F95:F96)</f>
        <v>102161</v>
      </c>
      <c r="G94" s="9">
        <f aca="true" t="shared" si="21" ref="G94:L94">SUM(G95:G96)</f>
        <v>0</v>
      </c>
      <c r="H94" s="9">
        <f t="shared" si="21"/>
        <v>97241</v>
      </c>
      <c r="I94" s="9">
        <f t="shared" si="21"/>
        <v>4920</v>
      </c>
      <c r="J94" s="9">
        <f t="shared" si="21"/>
        <v>0</v>
      </c>
      <c r="K94" s="9">
        <f t="shared" si="21"/>
        <v>0</v>
      </c>
      <c r="L94" s="9">
        <f t="shared" si="21"/>
        <v>0</v>
      </c>
      <c r="M94" s="24"/>
      <c r="N94" s="24"/>
    </row>
    <row r="95" spans="1:14" ht="15">
      <c r="A95" s="24"/>
      <c r="B95" s="25"/>
      <c r="C95" s="25">
        <v>2017</v>
      </c>
      <c r="D95" s="25"/>
      <c r="E95" s="34"/>
      <c r="F95" s="24">
        <v>0</v>
      </c>
      <c r="G95" s="33">
        <v>0</v>
      </c>
      <c r="H95" s="33">
        <v>0</v>
      </c>
      <c r="I95" s="33">
        <v>0</v>
      </c>
      <c r="J95" s="24"/>
      <c r="K95" s="24"/>
      <c r="L95" s="24"/>
      <c r="M95" s="24"/>
      <c r="N95" s="24"/>
    </row>
    <row r="96" spans="1:14" ht="15">
      <c r="A96" s="24"/>
      <c r="B96" s="25"/>
      <c r="C96" s="25">
        <v>2018</v>
      </c>
      <c r="D96" s="25"/>
      <c r="E96" s="34"/>
      <c r="F96" s="24">
        <f>SUM(F87:F93)</f>
        <v>102161</v>
      </c>
      <c r="G96" s="41">
        <f aca="true" t="shared" si="22" ref="G96:L96">SUM(G87:G93)</f>
        <v>0</v>
      </c>
      <c r="H96" s="41">
        <f t="shared" si="22"/>
        <v>97241</v>
      </c>
      <c r="I96" s="41">
        <f t="shared" si="22"/>
        <v>4920</v>
      </c>
      <c r="J96" s="41">
        <f t="shared" si="22"/>
        <v>0</v>
      </c>
      <c r="K96" s="41">
        <f t="shared" si="22"/>
        <v>0</v>
      </c>
      <c r="L96" s="41">
        <f t="shared" si="22"/>
        <v>0</v>
      </c>
      <c r="M96" s="24"/>
      <c r="N96" s="24"/>
    </row>
    <row r="97" spans="1:14" ht="15">
      <c r="A97" s="45" t="s">
        <v>96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7"/>
    </row>
    <row r="98" spans="1:14" ht="59.25" customHeight="1">
      <c r="A98" s="24" t="s">
        <v>32</v>
      </c>
      <c r="B98" s="25" t="s">
        <v>27</v>
      </c>
      <c r="C98" s="25"/>
      <c r="D98" s="25" t="s">
        <v>120</v>
      </c>
      <c r="E98" s="25"/>
      <c r="F98" s="24"/>
      <c r="G98" s="24"/>
      <c r="H98" s="24" t="s">
        <v>6</v>
      </c>
      <c r="I98" s="24"/>
      <c r="J98" s="24"/>
      <c r="K98" s="24"/>
      <c r="L98" s="24"/>
      <c r="M98" s="25" t="s">
        <v>76</v>
      </c>
      <c r="N98" s="26">
        <v>0.37</v>
      </c>
    </row>
    <row r="99" spans="1:14" ht="36">
      <c r="A99" s="24"/>
      <c r="B99" s="25" t="s">
        <v>160</v>
      </c>
      <c r="C99" s="25">
        <v>2017</v>
      </c>
      <c r="D99" s="25"/>
      <c r="E99" s="25"/>
      <c r="F99" s="24">
        <v>8500</v>
      </c>
      <c r="G99" s="24"/>
      <c r="H99" s="24" t="s">
        <v>6</v>
      </c>
      <c r="I99" s="24" t="s">
        <v>6</v>
      </c>
      <c r="J99" s="24"/>
      <c r="K99" s="24">
        <v>8500</v>
      </c>
      <c r="L99" s="24"/>
      <c r="M99" s="38" t="s">
        <v>145</v>
      </c>
      <c r="N99" s="27">
        <v>0.012</v>
      </c>
    </row>
    <row r="100" spans="1:14" ht="15.75" customHeight="1">
      <c r="A100" s="24"/>
      <c r="B100" s="25"/>
      <c r="C100" s="25">
        <v>2018</v>
      </c>
      <c r="D100" s="25"/>
      <c r="E100" s="25"/>
      <c r="F100" s="24">
        <v>4000</v>
      </c>
      <c r="G100" s="24"/>
      <c r="H100" s="24">
        <v>3988</v>
      </c>
      <c r="I100" s="24">
        <v>12</v>
      </c>
      <c r="J100" s="24"/>
      <c r="K100" s="24"/>
      <c r="L100" s="24"/>
      <c r="M100" s="24"/>
      <c r="N100" s="24"/>
    </row>
    <row r="101" spans="1:14" ht="15">
      <c r="A101" s="24"/>
      <c r="B101" s="9" t="s">
        <v>31</v>
      </c>
      <c r="C101" s="9"/>
      <c r="D101" s="9" t="s">
        <v>6</v>
      </c>
      <c r="E101" s="9"/>
      <c r="F101" s="9">
        <f aca="true" t="shared" si="23" ref="F101:L101">SUM(F98:F100)</f>
        <v>12500</v>
      </c>
      <c r="G101" s="9">
        <f t="shared" si="23"/>
        <v>0</v>
      </c>
      <c r="H101" s="9">
        <f t="shared" si="23"/>
        <v>3988</v>
      </c>
      <c r="I101" s="9">
        <f t="shared" si="23"/>
        <v>12</v>
      </c>
      <c r="J101" s="9">
        <f t="shared" si="23"/>
        <v>0</v>
      </c>
      <c r="K101" s="9">
        <f t="shared" si="23"/>
        <v>8500</v>
      </c>
      <c r="L101" s="9">
        <f t="shared" si="23"/>
        <v>0</v>
      </c>
      <c r="M101" s="24"/>
      <c r="N101" s="24"/>
    </row>
    <row r="102" spans="1:14" ht="15" customHeight="1">
      <c r="A102" s="24"/>
      <c r="B102" s="24"/>
      <c r="C102" s="24">
        <v>2017</v>
      </c>
      <c r="D102" s="24"/>
      <c r="E102" s="9"/>
      <c r="F102" s="37">
        <v>8500</v>
      </c>
      <c r="G102" s="37">
        <v>0</v>
      </c>
      <c r="H102" s="37">
        <v>0</v>
      </c>
      <c r="I102" s="37">
        <v>0</v>
      </c>
      <c r="J102" s="37">
        <v>0</v>
      </c>
      <c r="K102" s="37">
        <v>8500</v>
      </c>
      <c r="L102" s="24"/>
      <c r="M102" s="24"/>
      <c r="N102" s="24"/>
    </row>
    <row r="103" spans="1:14" ht="15">
      <c r="A103" s="24"/>
      <c r="B103" s="24"/>
      <c r="C103" s="24">
        <v>2018</v>
      </c>
      <c r="D103" s="24"/>
      <c r="E103" s="9"/>
      <c r="F103" s="24">
        <v>4000</v>
      </c>
      <c r="G103" s="24"/>
      <c r="H103" s="24">
        <v>3988</v>
      </c>
      <c r="I103" s="24">
        <v>12</v>
      </c>
      <c r="J103" s="24"/>
      <c r="K103" s="24"/>
      <c r="L103" s="24"/>
      <c r="M103" s="24"/>
      <c r="N103" s="24"/>
    </row>
    <row r="104" spans="1:14" ht="15">
      <c r="A104" s="45" t="s">
        <v>97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7"/>
    </row>
    <row r="105" spans="1:14" ht="18.75" customHeight="1">
      <c r="A105" s="18" t="s">
        <v>170</v>
      </c>
      <c r="B105" s="31" t="s">
        <v>149</v>
      </c>
      <c r="C105" s="31">
        <v>2017</v>
      </c>
      <c r="D105" s="31"/>
      <c r="E105" s="31"/>
      <c r="F105" s="30">
        <v>4510</v>
      </c>
      <c r="G105" s="30"/>
      <c r="H105" s="30">
        <v>10</v>
      </c>
      <c r="I105" s="30"/>
      <c r="J105" s="30"/>
      <c r="K105" s="30">
        <v>4500</v>
      </c>
      <c r="L105" s="30"/>
      <c r="M105" s="30"/>
      <c r="N105" s="30"/>
    </row>
    <row r="106" spans="1:14" ht="37.5" customHeight="1">
      <c r="A106" s="18" t="s">
        <v>171</v>
      </c>
      <c r="B106" s="40" t="s">
        <v>172</v>
      </c>
      <c r="C106" s="40">
        <v>2018</v>
      </c>
      <c r="D106" s="40"/>
      <c r="E106" s="40"/>
      <c r="F106" s="39">
        <v>4855</v>
      </c>
      <c r="G106" s="39"/>
      <c r="H106" s="39">
        <v>4835</v>
      </c>
      <c r="I106" s="39">
        <v>20</v>
      </c>
      <c r="J106" s="39"/>
      <c r="K106" s="39"/>
      <c r="L106" s="39"/>
      <c r="M106" s="39"/>
      <c r="N106" s="39"/>
    </row>
    <row r="107" spans="1:14" ht="37.5" customHeight="1">
      <c r="A107" s="18" t="s">
        <v>147</v>
      </c>
      <c r="B107" s="40" t="s">
        <v>173</v>
      </c>
      <c r="C107" s="40">
        <v>2018</v>
      </c>
      <c r="D107" s="40"/>
      <c r="E107" s="40"/>
      <c r="F107" s="39">
        <v>616</v>
      </c>
      <c r="G107" s="39"/>
      <c r="H107" s="39">
        <v>614</v>
      </c>
      <c r="I107" s="39">
        <v>2</v>
      </c>
      <c r="J107" s="39"/>
      <c r="K107" s="39"/>
      <c r="L107" s="39"/>
      <c r="M107" s="39"/>
      <c r="N107" s="39"/>
    </row>
    <row r="108" spans="1:14" ht="37.5" customHeight="1">
      <c r="A108" s="18" t="s">
        <v>148</v>
      </c>
      <c r="B108" s="40" t="s">
        <v>174</v>
      </c>
      <c r="C108" s="40">
        <v>2018</v>
      </c>
      <c r="D108" s="40"/>
      <c r="E108" s="40"/>
      <c r="F108" s="39">
        <v>7180</v>
      </c>
      <c r="G108" s="39"/>
      <c r="H108" s="39">
        <v>7151</v>
      </c>
      <c r="I108" s="39">
        <v>29</v>
      </c>
      <c r="J108" s="39"/>
      <c r="K108" s="39"/>
      <c r="L108" s="39"/>
      <c r="M108" s="39"/>
      <c r="N108" s="39"/>
    </row>
    <row r="109" spans="1:14" ht="27.75" customHeight="1">
      <c r="A109" s="20" t="s">
        <v>34</v>
      </c>
      <c r="B109" s="25" t="s">
        <v>12</v>
      </c>
      <c r="C109" s="25"/>
      <c r="D109" s="25" t="s">
        <v>122</v>
      </c>
      <c r="E109" s="25"/>
      <c r="F109" s="24"/>
      <c r="G109" s="24"/>
      <c r="H109" s="24"/>
      <c r="I109" s="24"/>
      <c r="J109" s="24"/>
      <c r="K109" s="24"/>
      <c r="L109" s="24"/>
      <c r="M109" s="24"/>
      <c r="N109" s="24"/>
    </row>
    <row r="110" spans="1:14" ht="24">
      <c r="A110" s="20"/>
      <c r="B110" s="25" t="s">
        <v>133</v>
      </c>
      <c r="C110" s="25">
        <v>2018</v>
      </c>
      <c r="D110" s="25"/>
      <c r="E110" s="25"/>
      <c r="F110" s="24">
        <v>7632</v>
      </c>
      <c r="G110" s="24"/>
      <c r="H110" s="24">
        <v>7609</v>
      </c>
      <c r="I110" s="24">
        <v>23</v>
      </c>
      <c r="J110" s="24"/>
      <c r="K110" s="24"/>
      <c r="L110" s="24"/>
      <c r="M110" s="38" t="s">
        <v>89</v>
      </c>
      <c r="N110" s="37" t="s">
        <v>110</v>
      </c>
    </row>
    <row r="111" spans="1:14" ht="15">
      <c r="A111" s="20" t="s">
        <v>6</v>
      </c>
      <c r="B111" s="9" t="s">
        <v>33</v>
      </c>
      <c r="C111" s="9"/>
      <c r="D111" s="9"/>
      <c r="E111" s="9"/>
      <c r="F111" s="9">
        <f aca="true" t="shared" si="24" ref="F111:L111">SUM(F105:F110)</f>
        <v>24793</v>
      </c>
      <c r="G111" s="9">
        <f t="shared" si="24"/>
        <v>0</v>
      </c>
      <c r="H111" s="9">
        <f t="shared" si="24"/>
        <v>20219</v>
      </c>
      <c r="I111" s="9">
        <f t="shared" si="24"/>
        <v>74</v>
      </c>
      <c r="J111" s="9">
        <f t="shared" si="24"/>
        <v>0</v>
      </c>
      <c r="K111" s="9">
        <f t="shared" si="24"/>
        <v>4500</v>
      </c>
      <c r="L111" s="9">
        <f t="shared" si="24"/>
        <v>0</v>
      </c>
      <c r="M111" s="24"/>
      <c r="N111" s="24"/>
    </row>
    <row r="112" spans="1:14" ht="15">
      <c r="A112" s="24"/>
      <c r="B112" s="24"/>
      <c r="C112" s="24">
        <v>2017</v>
      </c>
      <c r="D112" s="24"/>
      <c r="E112" s="9"/>
      <c r="F112" s="24">
        <f>F105</f>
        <v>4510</v>
      </c>
      <c r="G112" s="39">
        <f aca="true" t="shared" si="25" ref="G112:L112">G105</f>
        <v>0</v>
      </c>
      <c r="H112" s="39">
        <f t="shared" si="25"/>
        <v>10</v>
      </c>
      <c r="I112" s="39">
        <f t="shared" si="25"/>
        <v>0</v>
      </c>
      <c r="J112" s="39">
        <f t="shared" si="25"/>
        <v>0</v>
      </c>
      <c r="K112" s="39">
        <f t="shared" si="25"/>
        <v>4500</v>
      </c>
      <c r="L112" s="39">
        <f t="shared" si="25"/>
        <v>0</v>
      </c>
      <c r="M112" s="24"/>
      <c r="N112" s="24"/>
    </row>
    <row r="113" spans="1:14" ht="15">
      <c r="A113" s="24"/>
      <c r="B113" s="24"/>
      <c r="C113" s="24">
        <v>2018</v>
      </c>
      <c r="D113" s="24"/>
      <c r="E113" s="9"/>
      <c r="F113" s="24">
        <f>F106+F107+F108+F110</f>
        <v>20283</v>
      </c>
      <c r="G113" s="39">
        <f aca="true" t="shared" si="26" ref="G113:L113">G106+G107+G108+G110</f>
        <v>0</v>
      </c>
      <c r="H113" s="39">
        <f t="shared" si="26"/>
        <v>20209</v>
      </c>
      <c r="I113" s="39">
        <f t="shared" si="26"/>
        <v>74</v>
      </c>
      <c r="J113" s="39">
        <f t="shared" si="26"/>
        <v>0</v>
      </c>
      <c r="K113" s="39">
        <f t="shared" si="26"/>
        <v>0</v>
      </c>
      <c r="L113" s="39">
        <f t="shared" si="26"/>
        <v>0</v>
      </c>
      <c r="M113" s="24"/>
      <c r="N113" s="24"/>
    </row>
    <row r="114" spans="1:14" ht="15">
      <c r="A114" s="24"/>
      <c r="B114" s="45" t="s">
        <v>98</v>
      </c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7"/>
    </row>
    <row r="115" spans="1:14" ht="30" customHeight="1">
      <c r="A115" s="24" t="s">
        <v>37</v>
      </c>
      <c r="B115" s="24" t="s">
        <v>36</v>
      </c>
      <c r="C115" s="24"/>
      <c r="D115" s="25" t="s">
        <v>123</v>
      </c>
      <c r="E115" s="24"/>
      <c r="F115" s="24"/>
      <c r="G115" s="24"/>
      <c r="H115" s="24"/>
      <c r="I115" s="24"/>
      <c r="J115" s="24"/>
      <c r="K115" s="24"/>
      <c r="L115" s="24"/>
      <c r="M115" s="25" t="s">
        <v>89</v>
      </c>
      <c r="N115" s="27">
        <v>0.096</v>
      </c>
    </row>
    <row r="116" spans="1:14" ht="15">
      <c r="A116" s="24"/>
      <c r="B116" s="25" t="s">
        <v>175</v>
      </c>
      <c r="C116" s="38">
        <v>2018</v>
      </c>
      <c r="D116" s="38"/>
      <c r="E116" s="38"/>
      <c r="F116" s="37">
        <v>8178</v>
      </c>
      <c r="G116" s="37">
        <v>0</v>
      </c>
      <c r="H116" s="37">
        <v>8145</v>
      </c>
      <c r="I116" s="37">
        <v>33</v>
      </c>
      <c r="J116" s="24"/>
      <c r="K116" s="24"/>
      <c r="L116" s="24" t="s">
        <v>6</v>
      </c>
      <c r="M116" s="24"/>
      <c r="N116" s="24"/>
    </row>
    <row r="117" spans="1:14" ht="15">
      <c r="A117" s="24"/>
      <c r="B117" s="25" t="s">
        <v>139</v>
      </c>
      <c r="C117" s="25">
        <v>2018</v>
      </c>
      <c r="D117" s="25"/>
      <c r="E117" s="25"/>
      <c r="F117" s="24">
        <v>25775</v>
      </c>
      <c r="G117" s="24">
        <v>0</v>
      </c>
      <c r="H117" s="24">
        <v>25672</v>
      </c>
      <c r="I117" s="24">
        <v>103</v>
      </c>
      <c r="J117" s="24"/>
      <c r="K117" s="24"/>
      <c r="L117" s="24"/>
      <c r="M117" s="24"/>
      <c r="N117" s="24"/>
    </row>
    <row r="118" spans="1:14" ht="15">
      <c r="A118" s="24"/>
      <c r="B118" s="25" t="s">
        <v>135</v>
      </c>
      <c r="C118" s="25">
        <v>2018</v>
      </c>
      <c r="D118" s="25"/>
      <c r="E118" s="25"/>
      <c r="F118" s="24">
        <v>13331</v>
      </c>
      <c r="G118" s="24">
        <v>0</v>
      </c>
      <c r="H118" s="24">
        <v>12931</v>
      </c>
      <c r="I118" s="24">
        <v>400</v>
      </c>
      <c r="J118" s="24"/>
      <c r="K118" s="24"/>
      <c r="L118" s="24" t="s">
        <v>6</v>
      </c>
      <c r="M118" s="24"/>
      <c r="N118" s="24"/>
    </row>
    <row r="119" spans="1:14" ht="15">
      <c r="A119" s="30"/>
      <c r="B119" s="30" t="s">
        <v>146</v>
      </c>
      <c r="C119" s="30">
        <v>2017</v>
      </c>
      <c r="D119" s="30"/>
      <c r="E119" s="30"/>
      <c r="F119" s="30">
        <v>25075</v>
      </c>
      <c r="G119" s="30">
        <v>0</v>
      </c>
      <c r="H119" s="30">
        <v>25000</v>
      </c>
      <c r="I119" s="30">
        <v>75</v>
      </c>
      <c r="J119" s="30"/>
      <c r="K119" s="30"/>
      <c r="L119" s="30"/>
      <c r="M119" s="30"/>
      <c r="N119" s="30"/>
    </row>
    <row r="120" spans="1:14" ht="15">
      <c r="A120" s="39"/>
      <c r="B120" s="39"/>
      <c r="C120" s="39">
        <v>2018</v>
      </c>
      <c r="D120" s="39"/>
      <c r="E120" s="39"/>
      <c r="F120" s="39">
        <v>16000</v>
      </c>
      <c r="G120" s="39">
        <v>0</v>
      </c>
      <c r="H120" s="39">
        <v>15936</v>
      </c>
      <c r="I120" s="39">
        <v>64</v>
      </c>
      <c r="J120" s="39"/>
      <c r="K120" s="39"/>
      <c r="L120" s="39"/>
      <c r="M120" s="39"/>
      <c r="N120" s="39"/>
    </row>
    <row r="121" spans="1:14" ht="24">
      <c r="A121" s="24" t="s">
        <v>142</v>
      </c>
      <c r="B121" s="25" t="s">
        <v>161</v>
      </c>
      <c r="C121" s="25">
        <v>2017</v>
      </c>
      <c r="D121" s="25"/>
      <c r="E121" s="25"/>
      <c r="F121" s="24">
        <v>2800</v>
      </c>
      <c r="G121" s="24">
        <v>0</v>
      </c>
      <c r="H121" s="24">
        <v>2792</v>
      </c>
      <c r="I121" s="24">
        <v>8</v>
      </c>
      <c r="J121" s="24"/>
      <c r="K121" s="24"/>
      <c r="L121" s="24"/>
      <c r="M121" s="24"/>
      <c r="N121" s="24"/>
    </row>
    <row r="122" spans="1:14" ht="15">
      <c r="A122" s="24"/>
      <c r="B122" s="14" t="s">
        <v>35</v>
      </c>
      <c r="C122" s="14"/>
      <c r="D122" s="14" t="s">
        <v>6</v>
      </c>
      <c r="E122" s="14" t="s">
        <v>6</v>
      </c>
      <c r="F122" s="9">
        <f>SUM(F116:F121)</f>
        <v>91159</v>
      </c>
      <c r="G122" s="9">
        <f>SUM(G116:G121)</f>
        <v>0</v>
      </c>
      <c r="H122" s="9">
        <f>SUM(H116:H121)</f>
        <v>90476</v>
      </c>
      <c r="I122" s="9">
        <f>SUM(I116:I121)</f>
        <v>683</v>
      </c>
      <c r="J122" s="9">
        <f>SUM(J116:J121)</f>
        <v>0</v>
      </c>
      <c r="K122" s="9">
        <f>SUM(K116:K121)</f>
        <v>0</v>
      </c>
      <c r="L122" s="9">
        <f>SUM(L116:L121)</f>
        <v>0</v>
      </c>
      <c r="M122" s="24"/>
      <c r="N122" s="24"/>
    </row>
    <row r="123" spans="1:14" ht="15">
      <c r="A123" s="24"/>
      <c r="B123" s="25"/>
      <c r="C123" s="25">
        <v>2017</v>
      </c>
      <c r="D123" s="25"/>
      <c r="E123" s="14"/>
      <c r="F123" s="24">
        <f>F119+F121</f>
        <v>27875</v>
      </c>
      <c r="G123" s="39">
        <f aca="true" t="shared" si="27" ref="G123:L123">G119+G121</f>
        <v>0</v>
      </c>
      <c r="H123" s="39">
        <f t="shared" si="27"/>
        <v>27792</v>
      </c>
      <c r="I123" s="39">
        <f t="shared" si="27"/>
        <v>83</v>
      </c>
      <c r="J123" s="39">
        <f t="shared" si="27"/>
        <v>0</v>
      </c>
      <c r="K123" s="39">
        <f t="shared" si="27"/>
        <v>0</v>
      </c>
      <c r="L123" s="39">
        <f t="shared" si="27"/>
        <v>0</v>
      </c>
      <c r="M123" s="24"/>
      <c r="N123" s="24"/>
    </row>
    <row r="124" spans="1:14" ht="15">
      <c r="A124" s="24"/>
      <c r="B124" s="25"/>
      <c r="C124" s="25">
        <v>2018</v>
      </c>
      <c r="D124" s="25"/>
      <c r="E124" s="14"/>
      <c r="F124" s="24">
        <f>F116+F117+F118+F120</f>
        <v>63284</v>
      </c>
      <c r="G124" s="39">
        <f>G116+G117+G118+G120</f>
        <v>0</v>
      </c>
      <c r="H124" s="39">
        <f>H116+H117+H118+H120</f>
        <v>62684</v>
      </c>
      <c r="I124" s="39">
        <f>I116+I117+I118+I120</f>
        <v>600</v>
      </c>
      <c r="J124" s="39">
        <f>J116+J117+J118+J120</f>
        <v>0</v>
      </c>
      <c r="K124" s="39">
        <f>K116+K117+K118+K120</f>
        <v>0</v>
      </c>
      <c r="L124" s="39">
        <v>0</v>
      </c>
      <c r="M124" s="24"/>
      <c r="N124" s="24"/>
    </row>
    <row r="125" spans="1:14" ht="15">
      <c r="A125" s="45" t="s">
        <v>99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7"/>
    </row>
    <row r="126" spans="1:14" ht="43.5" customHeight="1">
      <c r="A126" s="39" t="s">
        <v>39</v>
      </c>
      <c r="B126" s="40" t="s">
        <v>38</v>
      </c>
      <c r="C126" s="14"/>
      <c r="D126" s="25" t="s">
        <v>134</v>
      </c>
      <c r="E126" s="14"/>
      <c r="F126" s="9" t="s">
        <v>6</v>
      </c>
      <c r="G126" s="9" t="s">
        <v>6</v>
      </c>
      <c r="H126" s="9" t="s">
        <v>6</v>
      </c>
      <c r="I126" s="9" t="s">
        <v>6</v>
      </c>
      <c r="J126" s="9" t="s">
        <v>6</v>
      </c>
      <c r="K126" s="9" t="s">
        <v>6</v>
      </c>
      <c r="L126" s="9" t="s">
        <v>6</v>
      </c>
      <c r="M126" s="25" t="s">
        <v>145</v>
      </c>
      <c r="N126" s="27">
        <v>0.012</v>
      </c>
    </row>
    <row r="127" spans="1:14" ht="15">
      <c r="A127" s="39"/>
      <c r="B127" s="40" t="s">
        <v>6</v>
      </c>
      <c r="C127" s="25">
        <v>2017</v>
      </c>
      <c r="D127" s="25"/>
      <c r="E127" s="14"/>
      <c r="F127" s="24">
        <v>30123</v>
      </c>
      <c r="G127" s="24"/>
      <c r="H127" s="24">
        <v>29991</v>
      </c>
      <c r="I127" s="24">
        <v>132</v>
      </c>
      <c r="J127" s="24"/>
      <c r="K127" s="24"/>
      <c r="L127" s="24"/>
      <c r="M127" s="24"/>
      <c r="N127" s="24"/>
    </row>
    <row r="128" spans="1:14" ht="15">
      <c r="A128" s="39"/>
      <c r="B128" s="40"/>
      <c r="C128" s="25">
        <v>2018</v>
      </c>
      <c r="D128" s="25"/>
      <c r="E128" s="14"/>
      <c r="F128" s="24">
        <v>12000</v>
      </c>
      <c r="G128" s="24"/>
      <c r="H128" s="24">
        <v>11640</v>
      </c>
      <c r="I128" s="24">
        <v>360</v>
      </c>
      <c r="J128" s="24"/>
      <c r="K128" s="24"/>
      <c r="L128" s="24"/>
      <c r="M128" s="24"/>
      <c r="N128" s="24"/>
    </row>
    <row r="129" spans="1:14" ht="15">
      <c r="A129" s="18" t="s">
        <v>176</v>
      </c>
      <c r="B129" s="40" t="s">
        <v>136</v>
      </c>
      <c r="C129" s="25"/>
      <c r="D129" s="25"/>
      <c r="E129" s="14"/>
      <c r="F129" s="24"/>
      <c r="G129" s="24"/>
      <c r="H129" s="24"/>
      <c r="I129" s="24"/>
      <c r="J129" s="24"/>
      <c r="K129" s="24"/>
      <c r="L129" s="24"/>
      <c r="M129" s="24"/>
      <c r="N129" s="24"/>
    </row>
    <row r="130" spans="1:14" ht="15">
      <c r="A130" s="6"/>
      <c r="B130" s="40" t="s">
        <v>177</v>
      </c>
      <c r="C130" s="40">
        <v>2017</v>
      </c>
      <c r="D130" s="40"/>
      <c r="E130" s="14"/>
      <c r="F130" s="39">
        <v>2591.7</v>
      </c>
      <c r="G130" s="39"/>
      <c r="H130" s="39">
        <v>2462.1</v>
      </c>
      <c r="I130" s="39">
        <v>129.6</v>
      </c>
      <c r="J130" s="39"/>
      <c r="K130" s="39"/>
      <c r="L130" s="39"/>
      <c r="M130" s="39"/>
      <c r="N130" s="39"/>
    </row>
    <row r="131" spans="1:14" ht="15">
      <c r="A131" s="6"/>
      <c r="B131" s="40" t="s">
        <v>178</v>
      </c>
      <c r="C131" s="38">
        <v>2018</v>
      </c>
      <c r="D131" s="38"/>
      <c r="E131" s="14"/>
      <c r="F131" s="37">
        <v>4194</v>
      </c>
      <c r="G131" s="37">
        <v>0</v>
      </c>
      <c r="H131" s="37">
        <v>3775</v>
      </c>
      <c r="I131" s="37">
        <v>419</v>
      </c>
      <c r="J131" s="37"/>
      <c r="K131" s="37"/>
      <c r="L131" s="37"/>
      <c r="M131" s="37"/>
      <c r="N131" s="37"/>
    </row>
    <row r="132" spans="1:14" ht="15">
      <c r="A132" s="24"/>
      <c r="B132" s="14" t="s">
        <v>140</v>
      </c>
      <c r="C132" s="25"/>
      <c r="D132" s="25"/>
      <c r="E132" s="14"/>
      <c r="F132" s="9">
        <f>SUM(F133:F134)</f>
        <v>48908.7</v>
      </c>
      <c r="G132" s="9">
        <f aca="true" t="shared" si="28" ref="G132:L132">SUM(G133:G134)</f>
        <v>0</v>
      </c>
      <c r="H132" s="9">
        <f t="shared" si="28"/>
        <v>47868.1</v>
      </c>
      <c r="I132" s="9">
        <f t="shared" si="28"/>
        <v>1040.6</v>
      </c>
      <c r="J132" s="9">
        <f t="shared" si="28"/>
        <v>0</v>
      </c>
      <c r="K132" s="9">
        <f t="shared" si="28"/>
        <v>0</v>
      </c>
      <c r="L132" s="9">
        <f t="shared" si="28"/>
        <v>0</v>
      </c>
      <c r="M132" s="24"/>
      <c r="N132" s="24"/>
    </row>
    <row r="133" spans="1:14" ht="15">
      <c r="A133" s="24"/>
      <c r="B133" s="14"/>
      <c r="C133" s="25">
        <v>2017</v>
      </c>
      <c r="D133" s="25"/>
      <c r="E133" s="14"/>
      <c r="F133" s="24">
        <f>F127+F130</f>
        <v>32714.7</v>
      </c>
      <c r="G133" s="39">
        <f aca="true" t="shared" si="29" ref="G133:L133">G127+G130</f>
        <v>0</v>
      </c>
      <c r="H133" s="39">
        <f t="shared" si="29"/>
        <v>32453.1</v>
      </c>
      <c r="I133" s="39">
        <f t="shared" si="29"/>
        <v>261.6</v>
      </c>
      <c r="J133" s="39">
        <f t="shared" si="29"/>
        <v>0</v>
      </c>
      <c r="K133" s="39">
        <f t="shared" si="29"/>
        <v>0</v>
      </c>
      <c r="L133" s="39">
        <f t="shared" si="29"/>
        <v>0</v>
      </c>
      <c r="M133" s="24"/>
      <c r="N133" s="24"/>
    </row>
    <row r="134" spans="1:14" ht="15">
      <c r="A134" s="24"/>
      <c r="B134" s="14"/>
      <c r="C134" s="25">
        <v>2018</v>
      </c>
      <c r="D134" s="25"/>
      <c r="E134" s="14"/>
      <c r="F134" s="35">
        <f>F128+F131</f>
        <v>16194</v>
      </c>
      <c r="G134" s="39">
        <f aca="true" t="shared" si="30" ref="G134:L134">G128+G131</f>
        <v>0</v>
      </c>
      <c r="H134" s="39">
        <f t="shared" si="30"/>
        <v>15415</v>
      </c>
      <c r="I134" s="39">
        <f t="shared" si="30"/>
        <v>779</v>
      </c>
      <c r="J134" s="39">
        <f t="shared" si="30"/>
        <v>0</v>
      </c>
      <c r="K134" s="39">
        <f t="shared" si="30"/>
        <v>0</v>
      </c>
      <c r="L134" s="39">
        <f t="shared" si="30"/>
        <v>0</v>
      </c>
      <c r="M134" s="24"/>
      <c r="N134" s="24"/>
    </row>
    <row r="135" spans="1:14" ht="15">
      <c r="A135" s="45" t="s">
        <v>100</v>
      </c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7"/>
    </row>
    <row r="136" spans="1:14" ht="50.25" customHeight="1">
      <c r="A136" s="23" t="s">
        <v>41</v>
      </c>
      <c r="B136" s="25" t="s">
        <v>162</v>
      </c>
      <c r="C136" s="25">
        <v>2018</v>
      </c>
      <c r="D136" s="25" t="s">
        <v>163</v>
      </c>
      <c r="E136" s="25"/>
      <c r="F136" s="24">
        <v>1971</v>
      </c>
      <c r="G136" s="24"/>
      <c r="H136" s="24">
        <v>1774</v>
      </c>
      <c r="I136" s="24">
        <v>197</v>
      </c>
      <c r="J136" s="24"/>
      <c r="K136" s="24"/>
      <c r="L136" s="24"/>
      <c r="M136" s="25" t="s">
        <v>87</v>
      </c>
      <c r="N136" s="24" t="s">
        <v>109</v>
      </c>
    </row>
    <row r="137" spans="1:14" ht="18" customHeight="1">
      <c r="A137" s="24"/>
      <c r="B137" s="14" t="s">
        <v>40</v>
      </c>
      <c r="C137" s="14"/>
      <c r="D137" s="14"/>
      <c r="E137" s="14"/>
      <c r="F137" s="9">
        <v>1971</v>
      </c>
      <c r="G137" s="9"/>
      <c r="H137" s="9">
        <v>1774</v>
      </c>
      <c r="I137" s="9">
        <v>197</v>
      </c>
      <c r="J137" s="39"/>
      <c r="K137" s="39"/>
      <c r="L137" s="39"/>
      <c r="M137" s="24"/>
      <c r="N137" s="24"/>
    </row>
    <row r="138" spans="1:14" ht="15">
      <c r="A138" s="24"/>
      <c r="B138" s="25"/>
      <c r="C138" s="25">
        <v>2018</v>
      </c>
      <c r="D138" s="25"/>
      <c r="E138" s="25"/>
      <c r="F138" s="39">
        <v>1971</v>
      </c>
      <c r="G138" s="39"/>
      <c r="H138" s="39">
        <v>1774</v>
      </c>
      <c r="I138" s="39">
        <v>197</v>
      </c>
      <c r="J138" s="39"/>
      <c r="K138" s="39"/>
      <c r="L138" s="39"/>
      <c r="M138" s="24"/>
      <c r="N138" s="24"/>
    </row>
  </sheetData>
  <sheetProtection/>
  <mergeCells count="22">
    <mergeCell ref="A135:N135"/>
    <mergeCell ref="A86:N86"/>
    <mergeCell ref="A97:N97"/>
    <mergeCell ref="A104:N104"/>
    <mergeCell ref="B114:N114"/>
    <mergeCell ref="A125:N125"/>
    <mergeCell ref="M1:N1"/>
    <mergeCell ref="A17:N17"/>
    <mergeCell ref="A67:N67"/>
    <mergeCell ref="A71:N71"/>
    <mergeCell ref="A2:N2"/>
    <mergeCell ref="A3:N3"/>
    <mergeCell ref="M4:M5"/>
    <mergeCell ref="N4:N5"/>
    <mergeCell ref="A9:N9"/>
    <mergeCell ref="G4:L4"/>
    <mergeCell ref="F4:F5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111</cp:lastModifiedBy>
  <cp:lastPrinted>2017-11-09T12:34:03Z</cp:lastPrinted>
  <dcterms:created xsi:type="dcterms:W3CDTF">2013-02-25T10:16:27Z</dcterms:created>
  <dcterms:modified xsi:type="dcterms:W3CDTF">2017-11-27T08:05:10Z</dcterms:modified>
  <cp:category/>
  <cp:version/>
  <cp:contentType/>
  <cp:contentStatus/>
</cp:coreProperties>
</file>